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60" firstSheet="1" activeTab="2"/>
  </bookViews>
  <sheets>
    <sheet name="予定表 (2023)" sheetId="1" state="hidden" r:id="rId1"/>
    <sheet name="予定表 (2024)" sheetId="2" r:id="rId2"/>
    <sheet name="表紙" sheetId="3" r:id="rId3"/>
    <sheet name="桑名市・いなべ市・員弁郡" sheetId="4" r:id="rId4"/>
    <sheet name="四日市市" sheetId="5" r:id="rId5"/>
    <sheet name="三重郡･亀山市" sheetId="6" r:id="rId6"/>
    <sheet name="鈴鹿市" sheetId="7" r:id="rId7"/>
    <sheet name="津市" sheetId="8" r:id="rId8"/>
    <sheet name="松阪市･多気郡" sheetId="9" r:id="rId9"/>
    <sheet name="伊勢市" sheetId="10" r:id="rId10"/>
    <sheet name="度会郡･鳥羽市" sheetId="11" r:id="rId11"/>
    <sheet name="志摩市･尾鷲市･熊野市" sheetId="12" r:id="rId12"/>
    <sheet name="北牟婁郡･南牟婁郡" sheetId="13" r:id="rId13"/>
    <sheet name="名張市･新宮市" sheetId="14" r:id="rId14"/>
    <sheet name="伊賀市" sheetId="15" r:id="rId15"/>
  </sheets>
  <externalReferences>
    <externalReference r:id="rId18"/>
  </externalReferences>
  <definedNames>
    <definedName name="_xlnm.Print_Area" localSheetId="14">'伊賀市'!$B$2:$S$30</definedName>
    <definedName name="_xlnm.Print_Area" localSheetId="9">'伊勢市'!$B$2:$S$34</definedName>
    <definedName name="_xlnm.Print_Area" localSheetId="3">'桑名市・いなべ市・員弁郡'!$B$2:$S$55</definedName>
    <definedName name="_xlnm.Print_Area" localSheetId="5">'三重郡･亀山市'!$B$2:$S$40</definedName>
    <definedName name="_xlnm.Print_Area" localSheetId="4">'四日市市'!$B$2:$S$43</definedName>
    <definedName name="_xlnm.Print_Area" localSheetId="11">'志摩市･尾鷲市･熊野市'!$B$2:$S$46</definedName>
    <definedName name="_xlnm.Print_Area" localSheetId="8">'松阪市･多気郡'!$B$2:$S$49</definedName>
    <definedName name="_xlnm.Print_Area" localSheetId="7">'津市'!$B$2:$S$47</definedName>
    <definedName name="_xlnm.Print_Area" localSheetId="10">'度会郡･鳥羽市'!$B$2:$S$42</definedName>
    <definedName name="_xlnm.Print_Area" localSheetId="2">'表紙'!$B$1:$L$38</definedName>
    <definedName name="_xlnm.Print_Area" localSheetId="12">'北牟婁郡･南牟婁郡'!$B$2:$S$37</definedName>
    <definedName name="_xlnm.Print_Area" localSheetId="13">'名張市･新宮市'!$B$2:$S$33</definedName>
    <definedName name="_xlnm.Print_Area" localSheetId="0">'予定表 (2023)'!$A$1:$AE$37</definedName>
    <definedName name="_xlnm.Print_Area" localSheetId="1">'予定表 (2024)'!$A$1:$AE$37</definedName>
    <definedName name="_xlnm.Print_Area" localSheetId="6">'鈴鹿市'!$B$2:$S$34</definedName>
    <definedName name="ああ" localSheetId="0">#REF!</definedName>
    <definedName name="ああ" localSheetId="1">#REF!</definedName>
    <definedName name="ああ">#REF!</definedName>
    <definedName name="祝日" localSheetId="0">#REF!</definedName>
    <definedName name="祝日" localSheetId="1">#REF!</definedName>
    <definedName name="祝日">#REF!</definedName>
    <definedName name="日付" localSheetId="0">#REF!</definedName>
    <definedName name="日付" localSheetId="1">#REF!</definedName>
    <definedName name="日付">#REF!</definedName>
  </definedNames>
  <calcPr fullCalcOnLoad="1"/>
</workbook>
</file>

<file path=xl/comments4.xml><?xml version="1.0" encoding="utf-8"?>
<comments xmlns="http://schemas.openxmlformats.org/spreadsheetml/2006/main">
  <authors>
    <author>ori</author>
  </authors>
  <commentList>
    <comment ref="L25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  <comment ref="L8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  <comment ref="L46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  <comment ref="L33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</commentList>
</comments>
</file>

<file path=xl/comments5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</commentList>
</comments>
</file>

<file path=xl/comments6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  <comment ref="L23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comments7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comments8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comments9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  <comment ref="L31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sharedStrings.xml><?xml version="1.0" encoding="utf-8"?>
<sst xmlns="http://schemas.openxmlformats.org/spreadsheetml/2006/main" count="1315" uniqueCount="433">
  <si>
    <t>　三　重　県　市　部　及　び　郡　部</t>
  </si>
  <si>
    <t>折込日</t>
  </si>
  <si>
    <t>広告主</t>
  </si>
  <si>
    <t>サイズ</t>
  </si>
  <si>
    <t>取次店</t>
  </si>
  <si>
    <t>チラシ銘柄</t>
  </si>
  <si>
    <t>部数</t>
  </si>
  <si>
    <t>枚</t>
  </si>
  <si>
    <t>地　区</t>
  </si>
  <si>
    <t>折　　込</t>
  </si>
  <si>
    <t>他紙・未読</t>
  </si>
  <si>
    <t>全域(計)</t>
  </si>
  <si>
    <t>桑名市</t>
  </si>
  <si>
    <t>桑名郡</t>
  </si>
  <si>
    <t>いなべ市</t>
  </si>
  <si>
    <t>員弁郡</t>
  </si>
  <si>
    <t>四日市市</t>
  </si>
  <si>
    <t>三重郡</t>
  </si>
  <si>
    <t>亀山市</t>
  </si>
  <si>
    <t>鈴鹿市</t>
  </si>
  <si>
    <t>津市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</si>
  <si>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</si>
  <si>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</si>
  <si>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</si>
  <si>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</si>
  <si>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</si>
  <si>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</si>
  <si>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</si>
  <si>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</si>
  <si>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</si>
  <si>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</si>
  <si>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</si>
  <si>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</si>
  <si>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</si>
  <si>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配布日</t>
  </si>
  <si>
    <t>　桑　名　市</t>
  </si>
  <si>
    <t>折込</t>
  </si>
  <si>
    <t>全域</t>
  </si>
  <si>
    <t>折　込</t>
  </si>
  <si>
    <t>配　布</t>
  </si>
  <si>
    <t>備　　　　　考</t>
  </si>
  <si>
    <t>店名</t>
  </si>
  <si>
    <t>桑名南部</t>
  </si>
  <si>
    <t>桑名正和</t>
  </si>
  <si>
    <t>桑名久米</t>
  </si>
  <si>
    <t>大山田団地</t>
  </si>
  <si>
    <t>蓮花寺</t>
  </si>
  <si>
    <t>多度</t>
  </si>
  <si>
    <t>　桑　名　郡</t>
  </si>
  <si>
    <t>折　込</t>
  </si>
  <si>
    <t>木曽岬町</t>
  </si>
  <si>
    <t>木曽岬</t>
  </si>
  <si>
    <t>　い　な　べ　市</t>
  </si>
  <si>
    <t>梅戸井</t>
  </si>
  <si>
    <t>石榑</t>
  </si>
  <si>
    <t>員弁</t>
  </si>
  <si>
    <t>阿下喜</t>
  </si>
  <si>
    <t>員弁治田</t>
  </si>
  <si>
    <t>藤原</t>
  </si>
  <si>
    <t>　員　弁　郡</t>
  </si>
  <si>
    <t>西桑名　　　　ﾈｵﾎﾟﾘｽ</t>
  </si>
  <si>
    <t>(笹尾)</t>
  </si>
  <si>
    <t>　四　日　市　市</t>
  </si>
  <si>
    <t>※1</t>
  </si>
  <si>
    <t>富田(生川)</t>
  </si>
  <si>
    <t>四日市あかつき</t>
  </si>
  <si>
    <t>四日市羽津</t>
  </si>
  <si>
    <t>四日市あがた</t>
  </si>
  <si>
    <t>四日市保々</t>
  </si>
  <si>
    <t>阿倉川</t>
  </si>
  <si>
    <t>四日市橋北</t>
  </si>
  <si>
    <t>三重平</t>
  </si>
  <si>
    <t>四日市中央</t>
  </si>
  <si>
    <t>塩浜</t>
  </si>
  <si>
    <t>采女町</t>
  </si>
  <si>
    <t>※2</t>
  </si>
  <si>
    <t>四日市内部</t>
  </si>
  <si>
    <t>四日市南部</t>
  </si>
  <si>
    <t>四日市波木</t>
  </si>
  <si>
    <t>四日市笹川</t>
  </si>
  <si>
    <t>高花平</t>
  </si>
  <si>
    <t>四日市西部</t>
  </si>
  <si>
    <t>四日市桜</t>
  </si>
  <si>
    <t>三滝台</t>
  </si>
  <si>
    <t>四日市川島</t>
  </si>
  <si>
    <t>坂部</t>
  </si>
  <si>
    <t>四日市生桑</t>
  </si>
  <si>
    <t>三重楠</t>
  </si>
  <si>
    <t>　三　重　郡</t>
  </si>
  <si>
    <t>朝日町</t>
  </si>
  <si>
    <t>伊勢朝日</t>
  </si>
  <si>
    <t>菰野町</t>
  </si>
  <si>
    <t>菰野</t>
  </si>
  <si>
    <t>菰野朝上</t>
  </si>
  <si>
    <t>鵜川原</t>
  </si>
  <si>
    <t>川越町</t>
  </si>
  <si>
    <t>川越南</t>
  </si>
  <si>
    <t>川越北</t>
  </si>
  <si>
    <t>　亀　山　市</t>
  </si>
  <si>
    <t>下ノ庄</t>
  </si>
  <si>
    <t>加太</t>
  </si>
  <si>
    <t>　鈴　鹿　市</t>
  </si>
  <si>
    <t>長太の浦</t>
  </si>
  <si>
    <t>伊勢若松</t>
  </si>
  <si>
    <t>白子</t>
  </si>
  <si>
    <t>鈴鹿旭が丘</t>
  </si>
  <si>
    <t>鈴鹿磯山</t>
  </si>
  <si>
    <t>鈴鹿栄</t>
  </si>
  <si>
    <t>伊勢神戸北部</t>
  </si>
  <si>
    <t>伊勢神戸南部</t>
  </si>
  <si>
    <t>鈴鹿桜島</t>
  </si>
  <si>
    <t>鈴鹿平田</t>
  </si>
  <si>
    <t>加佐登</t>
  </si>
  <si>
    <t>鈴峰</t>
  </si>
  <si>
    <t>鈴鹿国府</t>
  </si>
  <si>
    <t>　津　市</t>
  </si>
  <si>
    <t>千里ヶ丘</t>
  </si>
  <si>
    <t>豊津上野</t>
  </si>
  <si>
    <t>椋本</t>
  </si>
  <si>
    <t>※3</t>
  </si>
  <si>
    <t>北神山</t>
  </si>
  <si>
    <t>津白塚</t>
  </si>
  <si>
    <t>津一身田</t>
  </si>
  <si>
    <t>豊里ﾈｵﾎﾟﾘｽ</t>
  </si>
  <si>
    <t>津高野尾</t>
  </si>
  <si>
    <t>津西が丘</t>
  </si>
  <si>
    <t>阿漕</t>
  </si>
  <si>
    <t>津橋南</t>
  </si>
  <si>
    <t>南が丘</t>
  </si>
  <si>
    <t>津安濃</t>
  </si>
  <si>
    <t>津片田東</t>
  </si>
  <si>
    <t>津片田西</t>
  </si>
  <si>
    <t>津高茶屋</t>
  </si>
  <si>
    <t>津雲出</t>
  </si>
  <si>
    <t>※</t>
  </si>
  <si>
    <t>久居</t>
  </si>
  <si>
    <t>久居東部</t>
  </si>
  <si>
    <t>久居西部</t>
  </si>
  <si>
    <t>久居南部</t>
  </si>
  <si>
    <t>榊原</t>
  </si>
  <si>
    <t>白山</t>
  </si>
  <si>
    <t>※4</t>
  </si>
  <si>
    <t>家城</t>
  </si>
  <si>
    <t>※４新聞折込のみ</t>
  </si>
  <si>
    <t>※5</t>
  </si>
  <si>
    <t>伊勢竹原</t>
  </si>
  <si>
    <t>※５新聞折込のみ</t>
  </si>
  <si>
    <t>※6</t>
  </si>
  <si>
    <t>八知</t>
  </si>
  <si>
    <t>※６新聞折込のみ</t>
  </si>
  <si>
    <t>※7</t>
  </si>
  <si>
    <t>奥津</t>
  </si>
  <si>
    <t>※７新聞折込のみ</t>
  </si>
  <si>
    <t>　松　阪　市</t>
  </si>
  <si>
    <t>六軒</t>
  </si>
  <si>
    <t>松阪中央</t>
  </si>
  <si>
    <t>松阪大黒田</t>
  </si>
  <si>
    <t>松阪川井町</t>
  </si>
  <si>
    <t>松阪鎌田</t>
  </si>
  <si>
    <t>松阪大平</t>
  </si>
  <si>
    <t>松阪まえのへた</t>
  </si>
  <si>
    <t>松阪桜町</t>
  </si>
  <si>
    <t>松阪櫛田</t>
  </si>
  <si>
    <t>松阪徳和</t>
  </si>
  <si>
    <t>松阪片野橋</t>
  </si>
  <si>
    <t>柿野</t>
  </si>
  <si>
    <t>※片野橋･柿野･飯高は　　　</t>
  </si>
  <si>
    <t>飯高</t>
  </si>
  <si>
    <t>　多　気　郡</t>
  </si>
  <si>
    <r>
      <t>※</t>
    </r>
    <r>
      <rPr>
        <sz val="9"/>
        <rFont val="ＭＳ Ｐゴシック"/>
        <family val="3"/>
      </rPr>
      <t>1 多気町</t>
    </r>
  </si>
  <si>
    <t>相可</t>
  </si>
  <si>
    <t>明和</t>
  </si>
  <si>
    <t>三瀬谷</t>
  </si>
  <si>
    <t>宮川村</t>
  </si>
  <si>
    <t>栃原</t>
  </si>
  <si>
    <t>折込日</t>
  </si>
  <si>
    <t>取次店</t>
  </si>
  <si>
    <t>　伊　勢　市</t>
  </si>
  <si>
    <t>折込</t>
  </si>
  <si>
    <t>伊勢市駅前</t>
  </si>
  <si>
    <t>伊勢市厚生</t>
  </si>
  <si>
    <t>伊勢市中央</t>
  </si>
  <si>
    <t>伊勢市北部</t>
  </si>
  <si>
    <t>伊勢市西部</t>
  </si>
  <si>
    <t>伊勢市南部</t>
  </si>
  <si>
    <t>三重小俣</t>
  </si>
  <si>
    <t>大淀</t>
  </si>
  <si>
    <t>田丸</t>
  </si>
  <si>
    <t>度会郡度会町</t>
  </si>
  <si>
    <t>配布日</t>
  </si>
  <si>
    <t>備　　　　考</t>
  </si>
  <si>
    <t>大紀町</t>
  </si>
  <si>
    <t>滝原</t>
  </si>
  <si>
    <t>阿曽</t>
  </si>
  <si>
    <t>大内山</t>
  </si>
  <si>
    <t>柏崎</t>
  </si>
  <si>
    <t>大紀町錦</t>
  </si>
  <si>
    <t>度会郡全域の場合</t>
  </si>
  <si>
    <t>南伊勢町</t>
  </si>
  <si>
    <t>三重中島</t>
  </si>
  <si>
    <t>慥柄</t>
  </si>
  <si>
    <t>贄</t>
  </si>
  <si>
    <t>東宮</t>
  </si>
  <si>
    <t>吉津(神前)</t>
  </si>
  <si>
    <t>島津(古和)</t>
  </si>
  <si>
    <t>南勢町東</t>
  </si>
  <si>
    <t>南勢町西</t>
  </si>
  <si>
    <t>度会町</t>
  </si>
  <si>
    <t>※印・・・伊勢市欄</t>
  </si>
  <si>
    <t>玉城町</t>
  </si>
  <si>
    <t>　鳥　羽　市</t>
  </si>
  <si>
    <t>※</t>
  </si>
  <si>
    <t>鳥羽</t>
  </si>
  <si>
    <t>※伊勢新聞含む</t>
  </si>
  <si>
    <t>鳥羽南部</t>
  </si>
  <si>
    <t>　志　摩　市</t>
  </si>
  <si>
    <t>磯部</t>
  </si>
  <si>
    <t>浜島</t>
  </si>
  <si>
    <t>鵜方</t>
  </si>
  <si>
    <t>　尾　鷲　市</t>
  </si>
  <si>
    <t>尾鷲</t>
  </si>
  <si>
    <t>九鬼</t>
  </si>
  <si>
    <t>三木里</t>
  </si>
  <si>
    <t>賀田</t>
  </si>
  <si>
    <t>　熊　野　市</t>
  </si>
  <si>
    <t>熊野</t>
  </si>
  <si>
    <t>二木島</t>
  </si>
  <si>
    <t>　北　牟　婁　郡</t>
  </si>
  <si>
    <t>紀北町</t>
  </si>
  <si>
    <t>紀伊長島</t>
  </si>
  <si>
    <t>島勝</t>
  </si>
  <si>
    <t>白浦</t>
  </si>
  <si>
    <t>船津</t>
  </si>
  <si>
    <t>相賀</t>
  </si>
  <si>
    <t>引本</t>
  </si>
  <si>
    <t>　南　牟　婁　郡</t>
  </si>
  <si>
    <t>紀宝町</t>
  </si>
  <si>
    <t>井田</t>
  </si>
  <si>
    <t>　伊　賀　市</t>
  </si>
  <si>
    <t>伊賀上野</t>
  </si>
  <si>
    <t>伊賀上野北部</t>
  </si>
  <si>
    <t>上野南部</t>
  </si>
  <si>
    <t>諏訪丸柱</t>
  </si>
  <si>
    <t>新堂</t>
  </si>
  <si>
    <t>依那古</t>
  </si>
  <si>
    <t>伊賀神戸</t>
  </si>
  <si>
    <t>阿山柘植</t>
  </si>
  <si>
    <t>島ヶ原</t>
  </si>
  <si>
    <t>伊賀山田</t>
  </si>
  <si>
    <t>青山町</t>
  </si>
  <si>
    <t>　名　張　市</t>
  </si>
  <si>
    <t>桔梗ヶ丘</t>
  </si>
  <si>
    <t>市内中心</t>
  </si>
  <si>
    <t>名張</t>
  </si>
  <si>
    <t>つつじヶ丘</t>
  </si>
  <si>
    <t>名張東部</t>
  </si>
  <si>
    <t>　新　宮　市</t>
  </si>
  <si>
    <t>新宮</t>
  </si>
  <si>
    <t>※１　三輪崎含む</t>
  </si>
  <si>
    <t>亀山北部</t>
  </si>
  <si>
    <t>亀山中央</t>
  </si>
  <si>
    <t>亀山南部</t>
  </si>
  <si>
    <t>ＮＳ</t>
  </si>
  <si>
    <t>Ｎ</t>
  </si>
  <si>
    <t>ＮＩ</t>
  </si>
  <si>
    <t>ＮＳＩ</t>
  </si>
  <si>
    <t>ＮＡＭＳＩ</t>
  </si>
  <si>
    <t>ＮＡＭＩ</t>
  </si>
  <si>
    <t>ＮＭ</t>
  </si>
  <si>
    <t>ＮＳ</t>
  </si>
  <si>
    <t>ＮＭＳＩ</t>
  </si>
  <si>
    <t>ＮＭＳ</t>
  </si>
  <si>
    <t>ＮＭＳＩ</t>
  </si>
  <si>
    <t>Ｓ</t>
  </si>
  <si>
    <t>ＭＳ</t>
  </si>
  <si>
    <t>ＮAMＩ</t>
  </si>
  <si>
    <t>AMＳＩ</t>
  </si>
  <si>
    <t>ＮＡＩ</t>
  </si>
  <si>
    <t>Ｉ</t>
  </si>
  <si>
    <t>ＡＭＳＩ</t>
  </si>
  <si>
    <t>四日市市全域の場合
鈴鹿市加佐登</t>
  </si>
  <si>
    <t>亀山市全域の場合</t>
  </si>
  <si>
    <t>津市全域の場合</t>
  </si>
  <si>
    <t>亀山市亀山南部 
　　　　５０枚をプラス</t>
  </si>
  <si>
    <t>ＩＳ</t>
  </si>
  <si>
    <t>ＩＳ</t>
  </si>
  <si>
    <t>合計</t>
  </si>
  <si>
    <t>松阪市全域の場合　　　　　</t>
  </si>
  <si>
    <t>実施部数</t>
  </si>
  <si>
    <t>店数</t>
  </si>
  <si>
    <t>備考欄</t>
  </si>
  <si>
    <t>中日新聞</t>
  </si>
  <si>
    <t>地区</t>
  </si>
  <si>
    <t>※2</t>
  </si>
  <si>
    <t>※1</t>
  </si>
  <si>
    <t>※１多気郡多気町</t>
  </si>
  <si>
    <t>　　　１,０００枚含む</t>
  </si>
  <si>
    <t>※１多気町全域の場合</t>
  </si>
  <si>
    <t>※１多気郡大台町１００枚含む</t>
  </si>
  <si>
    <t>※1</t>
  </si>
  <si>
    <t>※2</t>
  </si>
  <si>
    <t>※１新聞折込のみ
　　亀山市５０枚含む</t>
  </si>
  <si>
    <t>※２新聞折込のみ</t>
  </si>
  <si>
    <t>※３新聞折込のみ</t>
  </si>
  <si>
    <t>わたらい</t>
  </si>
  <si>
    <t>明和</t>
  </si>
  <si>
    <t>Ｎ</t>
  </si>
  <si>
    <t>明和町</t>
  </si>
  <si>
    <t>桔梗が丘・美旗</t>
  </si>
  <si>
    <t>津橋北</t>
  </si>
  <si>
    <t>津新町</t>
  </si>
  <si>
    <t>他紙・未読</t>
  </si>
  <si>
    <t>中日新聞</t>
  </si>
  <si>
    <t>ポスティング</t>
  </si>
  <si>
    <t>基本部数</t>
  </si>
  <si>
    <t>○／〇</t>
  </si>
  <si>
    <t>第2／第4</t>
  </si>
  <si>
    <t>○／〇</t>
  </si>
  <si>
    <t>×／〇</t>
  </si>
  <si>
    <t>×／〇</t>
  </si>
  <si>
    <t>ポスティング</t>
  </si>
  <si>
    <t>実施週</t>
  </si>
  <si>
    <t>御　　　浜   　        　熊野南部</t>
  </si>
  <si>
    <t>ＮS</t>
  </si>
  <si>
    <t>ＮSＩ</t>
  </si>
  <si>
    <t>ＮＡＭＳＩ</t>
  </si>
  <si>
    <t>伊勢中川</t>
  </si>
  <si>
    <t>桑名中央</t>
  </si>
  <si>
    <t>桑名長島</t>
  </si>
  <si>
    <t>ＮＡＭ  YＳＩ</t>
  </si>
  <si>
    <t>伊勢市東部</t>
  </si>
  <si>
    <t>ＮＳ</t>
  </si>
  <si>
    <t>深谷</t>
  </si>
  <si>
    <t>　　　他紙・未読は松阪市のみ配布</t>
  </si>
  <si>
    <t>※印・・・伊勢市欄</t>
  </si>
  <si>
    <t>※2</t>
  </si>
  <si>
    <t>※3大台町</t>
  </si>
  <si>
    <t>※３大台町全域の場合</t>
  </si>
  <si>
    <t>※４※５度会郡大紀町の一部を含む</t>
  </si>
  <si>
    <t>※１　津市５０枚含む</t>
  </si>
  <si>
    <t>津一志</t>
  </si>
  <si>
    <t>ＮＳ</t>
  </si>
  <si>
    <t>ＮＡＭＹＳＩ</t>
  </si>
  <si>
    <t>ＮＡＭＹＳＩ</t>
  </si>
  <si>
    <t>【お願い】</t>
  </si>
  <si>
    <t>②弊社は、日本新聞協会の「折込広告の取扱基準」及び新聞社の「広告掲載基準」を参考として、
折込広告取扱基準を設けております。</t>
  </si>
  <si>
    <t>ＮI</t>
  </si>
  <si>
    <t>四日市常磐</t>
  </si>
  <si>
    <t>　松阪市松阪片野橋１,０００をプラス
　度会郡田丸１００枚をプラス</t>
  </si>
  <si>
    <t>東員町（※１）</t>
  </si>
  <si>
    <t>　　四日市保々１,０００枚プラス</t>
  </si>
  <si>
    <t>※１ 東員町全域（全域配布）の場合、</t>
  </si>
  <si>
    <t>NMSＩ</t>
  </si>
  <si>
    <t>※3 明和町</t>
  </si>
  <si>
    <t>一身田団地
豊野団地</t>
  </si>
  <si>
    <t>　度　会　郡</t>
  </si>
  <si>
    <t>中日新聞</t>
  </si>
  <si>
    <t>※２　伊勢市９００枚含む
　　　　多気郡多気町１００枚含む</t>
  </si>
  <si>
    <r>
      <t>津</t>
    </r>
    <r>
      <rPr>
        <sz val="11"/>
        <rFont val="ＭＳ Ｐゴシック"/>
        <family val="3"/>
      </rPr>
      <t>（大光堂）</t>
    </r>
  </si>
  <si>
    <t>新聞折込のみ</t>
  </si>
  <si>
    <t>度会郡大紀町滝原１００枚プラス</t>
  </si>
  <si>
    <t>桑名東部</t>
  </si>
  <si>
    <t>日</t>
  </si>
  <si>
    <t>月</t>
  </si>
  <si>
    <t>火</t>
  </si>
  <si>
    <t>水</t>
  </si>
  <si>
    <t>木</t>
  </si>
  <si>
    <t>金</t>
  </si>
  <si>
    <t>土</t>
  </si>
  <si>
    <t>※２　鈴鹿市３５０枚含む</t>
  </si>
  <si>
    <t>ＳM</t>
  </si>
  <si>
    <t>ＮMＩ</t>
  </si>
  <si>
    <t>AＮMI</t>
  </si>
  <si>
    <t>和具</t>
  </si>
  <si>
    <t>※8月は第2週ではなく第4週、12月は第4週ではなく第2週実施になります。</t>
  </si>
  <si>
    <t>※12月は第4週ではなく、第2週実施になります。</t>
  </si>
  <si>
    <t>※　第２金曜日・翌日土曜日は、桑名市・東員町のみ実施。</t>
  </si>
  <si>
    <t>※　８月は第４週のみ、１２月は第２週のみ桑名～松阪で実施</t>
  </si>
  <si>
    <t>※　○印は休刊日※変更になる場合があります。</t>
  </si>
  <si>
    <t>②</t>
  </si>
  <si>
    <t>⑭</t>
  </si>
  <si>
    <t>⑪</t>
  </si>
  <si>
    <t>金</t>
  </si>
  <si>
    <t>⑬</t>
  </si>
  <si>
    <t>⑫</t>
  </si>
  <si>
    <t>ＮMＳＩ</t>
  </si>
  <si>
    <t>鈴鹿市全域の場合
亀山市下ノ庄　３５０枚をプラス</t>
  </si>
  <si>
    <t>※１ 東員町５００枚含む　　</t>
  </si>
  <si>
    <t>※２ 第２の全域配布部数は、</t>
  </si>
  <si>
    <t>　　　</t>
  </si>
  <si>
    <t>　　　１,０００枚（東員町のみ）</t>
  </si>
  <si>
    <t>※３ 富洲原地区（一部川越南）</t>
  </si>
  <si>
    <t>※2／〇</t>
  </si>
  <si>
    <t>美里ヶ丘
三重団地</t>
  </si>
  <si>
    <t>２０２３年　全域配布日程表 (三重県)</t>
  </si>
  <si>
    <t>⑰</t>
  </si>
  <si>
    <t>⑮</t>
  </si>
  <si>
    <t>⑩</t>
  </si>
  <si>
    <t>(2022年11月現在)</t>
  </si>
  <si>
    <t>①全域配布サービスは、販売店単位で配布定数を満たす事を原則とし、中日新聞販売店からの購読世帯には朝刊折込、そのほかの他紙・未読世帯へは</t>
  </si>
  <si>
    <t>　 ポスティングにて、配布エリアの約80％の世帯にお届けしています。</t>
  </si>
  <si>
    <t>　（その場合、折込会社と新聞販売店は一切の責任を負うことは出来ません。）　　※その他ご不明な点につきましては、直接お尋ね下さい。</t>
  </si>
  <si>
    <t>　 配布エリアの約80％の世帯にお届けしています。</t>
  </si>
  <si>
    <t>①全域配布サービスは、販売店単位で配布定数を満たす事を原則とし、中日新聞販売店からの購読世帯には朝刊折込、そのほかの他紙・未読世帯へはポスティングにて、</t>
  </si>
  <si>
    <t>※１ 多気郡明和町 ９００枚含む</t>
  </si>
  <si>
    <t>※３　明和町全域の場合
　　　　伊勢市大淀９００枚をプラス</t>
  </si>
  <si>
    <t>ＭＡＳＩ</t>
  </si>
  <si>
    <t>　わたらい､田丸をプラス(伊勢市欄)　　　　　　　　</t>
  </si>
  <si>
    <t>ＮＡＭ  SＩ</t>
  </si>
  <si>
    <t>15０枚をプラス</t>
  </si>
  <si>
    <t>津市椋本 ５０枚をプラス
鈴鹿市鈴峰３0０枚をプラス</t>
  </si>
  <si>
    <t>※１…四日市市15０枚含む</t>
  </si>
  <si>
    <t>※２…亀山市３0０枚含む</t>
  </si>
  <si>
    <t>多気郡相可２5０枚をﾌﾟﾗｽ</t>
  </si>
  <si>
    <t>ＡMＳＩ</t>
  </si>
  <si>
    <t>ＡＩ</t>
  </si>
  <si>
    <t>※２松阪市２５０枚を含む</t>
  </si>
  <si>
    <t>AMＩ</t>
  </si>
  <si>
    <t>２０２４年　全域配布日程表 (三重県)</t>
  </si>
  <si>
    <t>⑱</t>
  </si>
  <si>
    <t>⑯</t>
  </si>
  <si>
    <t>⑲</t>
  </si>
  <si>
    <t>⑨</t>
  </si>
  <si>
    <t>(2023年11月現在)</t>
  </si>
  <si>
    <t>井田上野</t>
  </si>
  <si>
    <t>③自然災害（大雨、台風、豪雪など）によりライフラインや通信網、輸送ルートが遮断された場合は指定日に折込・配布が出来ない場合があります。</t>
  </si>
  <si>
    <t>③自然災害（大雨、台風、豪雪など）によりライフラインや通信網、輸送ルートが遮断された場合は指定日に折込・配布が出来ない場合があります。</t>
  </si>
  <si>
    <t>ＳI</t>
  </si>
  <si>
    <t>MSI</t>
  </si>
  <si>
    <t>SI</t>
  </si>
  <si>
    <t>ＭS</t>
  </si>
  <si>
    <t>※2 納品先：紀州配送センター</t>
  </si>
  <si>
    <t>※３　新聞折込のみ　納品先：津本社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</si>
</sst>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);[Red]\(#,##0\)"/>
    <numFmt numFmtId="178" formatCode="0;0;"/>
    <numFmt numFmtId="179" formatCode="#,##0_ "/>
    <numFmt numFmtId="180" formatCode="#,##0\ ;[Red]\-#,##0;"/>
    <numFmt numFmtId="181" formatCode="#,##0_ ;[Red]\-#,##0;"/>
    <numFmt numFmtId="182" formatCode="#,##0&quot;枚&quot;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m&quot;月&quot;d&quot;日&quot;;@"/>
    <numFmt numFmtId="188" formatCode="m&quot;月&quot;"/>
  </numFmts>
  <fonts count="9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5"/>
      <name val="ＭＳ Ｐゴシック"/>
      <family val="3"/>
    </font>
    <font>
      <sz val="8.5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9.5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0"/>
      <name val="MS PGothic"/>
      <family val="3"/>
    </font>
    <font>
      <b/>
      <sz val="11"/>
      <name val="MS P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i/>
      <u val="single"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30"/>
      <name val="ＭＳ Ｐゴシック"/>
      <family val="3"/>
    </font>
    <font>
      <sz val="12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color indexed="30"/>
      <name val="ＭＳ Ｐゴシック"/>
      <family val="3"/>
    </font>
    <font>
      <sz val="16"/>
      <color indexed="62"/>
      <name val="ＭＳ Ｐゴシック"/>
      <family val="3"/>
    </font>
    <font>
      <sz val="16"/>
      <color indexed="56"/>
      <name val="ＭＳ Ｐゴシック"/>
      <family val="3"/>
    </font>
    <font>
      <b/>
      <i/>
      <u val="single"/>
      <sz val="2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56"/>
      <name val="ＭＳ Ｐゴシック"/>
      <family val="3"/>
    </font>
    <font>
      <sz val="5"/>
      <color indexed="10"/>
      <name val="ＭＳ Ｐゴシック"/>
      <family val="3"/>
    </font>
    <font>
      <sz val="14"/>
      <color indexed="10"/>
      <name val="MS PGothic"/>
      <family val="3"/>
    </font>
    <font>
      <sz val="14"/>
      <color indexed="8"/>
      <name val="ＭＳ Ｐゴシック"/>
      <family val="3"/>
    </font>
    <font>
      <b/>
      <sz val="20"/>
      <color indexed="8"/>
      <name val="HGP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name val="Calibri"/>
      <family val="3"/>
    </font>
    <font>
      <b/>
      <i/>
      <u val="single"/>
      <sz val="14"/>
      <color theme="1"/>
      <name val="Calibri"/>
      <family val="3"/>
    </font>
    <font>
      <sz val="14"/>
      <color rgb="FFFF0000"/>
      <name val="Calibri"/>
      <family val="3"/>
    </font>
    <font>
      <sz val="18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14"/>
      <color rgb="FF0070C0"/>
      <name val="Calibri"/>
      <family val="3"/>
    </font>
    <font>
      <sz val="12"/>
      <color theme="1"/>
      <name val="Calibri"/>
      <family val="3"/>
    </font>
    <font>
      <sz val="16"/>
      <color rgb="FFFF0000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sz val="16"/>
      <color rgb="FF0070C0"/>
      <name val="Calibri"/>
      <family val="3"/>
    </font>
    <font>
      <sz val="16"/>
      <color theme="3" tint="0.39998000860214233"/>
      <name val="Calibri"/>
      <family val="3"/>
    </font>
    <font>
      <sz val="16"/>
      <color theme="3"/>
      <name val="Calibri"/>
      <family val="3"/>
    </font>
    <font>
      <b/>
      <i/>
      <u val="single"/>
      <sz val="28"/>
      <color theme="1"/>
      <name val="Calibri"/>
      <family val="3"/>
    </font>
    <font>
      <b/>
      <sz val="16"/>
      <color theme="1"/>
      <name val="Calibri"/>
      <family val="3"/>
    </font>
    <font>
      <b/>
      <sz val="16"/>
      <name val="Calibri"/>
      <family val="3"/>
    </font>
    <font>
      <b/>
      <sz val="14"/>
      <color theme="3"/>
      <name val="Calibri"/>
      <family val="3"/>
    </font>
    <font>
      <sz val="5"/>
      <color rgb="FFFF0000"/>
      <name val="ＭＳ Ｐゴシック"/>
      <family val="3"/>
    </font>
    <font>
      <b/>
      <sz val="20"/>
      <color theme="1"/>
      <name val="HGP明朝B"/>
      <family val="1"/>
    </font>
    <font>
      <sz val="14"/>
      <color rgb="FFFF0000"/>
      <name val="MS PGothic"/>
      <family val="3"/>
    </font>
    <font>
      <sz val="14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hair"/>
      <right style="thin"/>
      <top style="hair"/>
      <bottom style="hair"/>
      <diagonal style="hair"/>
    </border>
    <border diagonalDown="1">
      <left style="hair"/>
      <right style="thin"/>
      <top style="hair"/>
      <bottom style="double"/>
      <diagonal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hair"/>
      <bottom style="double"/>
      <diagonal style="hair"/>
    </border>
    <border diagonalDown="1">
      <left style="thin"/>
      <right style="thin"/>
      <top style="hair"/>
      <bottom style="hair"/>
      <diagonal style="hair"/>
    </border>
    <border diagonalDown="1">
      <left style="thin"/>
      <right style="thin"/>
      <top style="hair"/>
      <bottom>
        <color indexed="63"/>
      </bottom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thin"/>
      <top style="hair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 style="medium"/>
      <right/>
      <top/>
      <bottom/>
    </border>
    <border>
      <left style="hair"/>
      <right style="hair"/>
      <top style="double"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medium"/>
      <top/>
      <bottom style="hair"/>
    </border>
    <border>
      <left style="medium"/>
      <right style="hair"/>
      <top>
        <color indexed="63"/>
      </top>
      <bottom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medium"/>
      <right style="hair"/>
      <top>
        <color indexed="63"/>
      </top>
      <bottom style="medium"/>
    </border>
    <border>
      <left style="hair"/>
      <right style="hair"/>
      <top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 diagonalDown="1">
      <left style="thin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thin"/>
      <top style="hair"/>
      <bottom style="hair"/>
      <diagonal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thin"/>
      <top style="thin"/>
      <bottom style="hair"/>
      <diagonal style="hair"/>
    </border>
    <border diagonalDown="1">
      <left style="thin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thin"/>
      <top style="hair"/>
      <bottom style="thin"/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thin"/>
      <top>
        <color indexed="63"/>
      </top>
      <bottom style="hair"/>
      <diagonal style="hair"/>
    </border>
    <border diagonalDown="1">
      <left style="thin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hair"/>
      <diagonal style="hair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58" fillId="0" borderId="0">
      <alignment vertical="center"/>
      <protection/>
    </xf>
    <xf numFmtId="0" fontId="74" fillId="32" borderId="0" applyNumberFormat="0" applyBorder="0" applyAlignment="0" applyProtection="0"/>
  </cellStyleXfs>
  <cellXfs count="1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shrinkToFi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80" fontId="5" fillId="0" borderId="0" xfId="0" applyNumberFormat="1" applyFont="1" applyFill="1" applyBorder="1" applyAlignment="1">
      <alignment horizontal="distributed" vertical="center"/>
    </xf>
    <xf numFmtId="179" fontId="10" fillId="0" borderId="19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9" fontId="10" fillId="0" borderId="10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distributed" vertical="center"/>
    </xf>
    <xf numFmtId="0" fontId="0" fillId="0" borderId="23" xfId="0" applyFill="1" applyBorder="1" applyAlignment="1">
      <alignment/>
    </xf>
    <xf numFmtId="179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81" fontId="5" fillId="0" borderId="24" xfId="48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179" fontId="4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7" fillId="0" borderId="29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9" xfId="0" applyFill="1" applyBorder="1" applyAlignment="1">
      <alignment/>
    </xf>
    <xf numFmtId="0" fontId="13" fillId="0" borderId="29" xfId="0" applyFont="1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/>
    </xf>
    <xf numFmtId="179" fontId="10" fillId="0" borderId="35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179" fontId="10" fillId="0" borderId="37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179" fontId="10" fillId="0" borderId="15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8" xfId="0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77" fontId="10" fillId="0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179" fontId="10" fillId="0" borderId="32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181" fontId="5" fillId="0" borderId="43" xfId="48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179" fontId="10" fillId="0" borderId="4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177" fontId="10" fillId="0" borderId="42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9" fontId="10" fillId="0" borderId="21" xfId="0" applyNumberFormat="1" applyFont="1" applyFill="1" applyBorder="1" applyAlignment="1">
      <alignment vertical="center"/>
    </xf>
    <xf numFmtId="179" fontId="10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26" xfId="0" applyFill="1" applyBorder="1" applyAlignment="1">
      <alignment horizontal="center"/>
    </xf>
    <xf numFmtId="179" fontId="4" fillId="0" borderId="26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top" shrinkToFit="1"/>
    </xf>
    <xf numFmtId="0" fontId="11" fillId="0" borderId="23" xfId="0" applyFont="1" applyFill="1" applyBorder="1" applyAlignment="1">
      <alignment/>
    </xf>
    <xf numFmtId="0" fontId="0" fillId="0" borderId="13" xfId="0" applyFill="1" applyBorder="1" applyAlignment="1">
      <alignment horizontal="center" vertical="center" shrinkToFit="1"/>
    </xf>
    <xf numFmtId="0" fontId="0" fillId="0" borderId="48" xfId="0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2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distributed" vertical="center"/>
    </xf>
    <xf numFmtId="0" fontId="0" fillId="0" borderId="51" xfId="0" applyFill="1" applyBorder="1" applyAlignment="1">
      <alignment/>
    </xf>
    <xf numFmtId="0" fontId="12" fillId="0" borderId="15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/>
    </xf>
    <xf numFmtId="0" fontId="0" fillId="0" borderId="42" xfId="0" applyFill="1" applyBorder="1" applyAlignment="1">
      <alignment/>
    </xf>
    <xf numFmtId="0" fontId="9" fillId="0" borderId="37" xfId="0" applyFont="1" applyFill="1" applyBorder="1" applyAlignment="1">
      <alignment/>
    </xf>
    <xf numFmtId="179" fontId="10" fillId="0" borderId="12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9" fillId="0" borderId="26" xfId="0" applyFont="1" applyFill="1" applyBorder="1" applyAlignment="1">
      <alignment/>
    </xf>
    <xf numFmtId="179" fontId="4" fillId="0" borderId="27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distributed" vertical="center"/>
    </xf>
    <xf numFmtId="181" fontId="5" fillId="0" borderId="27" xfId="48" applyNumberFormat="1" applyFont="1" applyFill="1" applyBorder="1" applyAlignment="1">
      <alignment horizontal="center" vertical="center"/>
    </xf>
    <xf numFmtId="179" fontId="4" fillId="0" borderId="40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distributed" vertical="center"/>
    </xf>
    <xf numFmtId="179" fontId="10" fillId="0" borderId="4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 vertical="center" shrinkToFit="1"/>
    </xf>
    <xf numFmtId="179" fontId="10" fillId="0" borderId="23" xfId="0" applyNumberFormat="1" applyFont="1" applyFill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wrapText="1" shrinkToFit="1"/>
    </xf>
    <xf numFmtId="0" fontId="12" fillId="0" borderId="42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wrapText="1" shrinkToFit="1"/>
    </xf>
    <xf numFmtId="0" fontId="12" fillId="0" borderId="53" xfId="0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center" vertical="center" wrapText="1" shrinkToFit="1"/>
    </xf>
    <xf numFmtId="0" fontId="12" fillId="0" borderId="46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/>
    </xf>
    <xf numFmtId="179" fontId="10" fillId="0" borderId="26" xfId="0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left" vertical="top" shrinkToFit="1"/>
    </xf>
    <xf numFmtId="179" fontId="10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79" fontId="10" fillId="0" borderId="26" xfId="0" applyNumberFormat="1" applyFont="1" applyFill="1" applyBorder="1" applyAlignment="1">
      <alignment horizontal="right" vertical="center" shrinkToFit="1"/>
    </xf>
    <xf numFmtId="179" fontId="10" fillId="0" borderId="24" xfId="0" applyNumberFormat="1" applyFont="1" applyFill="1" applyBorder="1" applyAlignment="1">
      <alignment horizontal="right" vertical="center" shrinkToFit="1"/>
    </xf>
    <xf numFmtId="179" fontId="10" fillId="0" borderId="27" xfId="0" applyNumberFormat="1" applyFont="1" applyFill="1" applyBorder="1" applyAlignment="1">
      <alignment horizontal="right" vertical="center" shrinkToFit="1"/>
    </xf>
    <xf numFmtId="179" fontId="10" fillId="0" borderId="2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9" fontId="4" fillId="0" borderId="37" xfId="0" applyNumberFormat="1" applyFont="1" applyFill="1" applyBorder="1" applyAlignment="1" applyProtection="1">
      <alignment horizontal="right" vertical="center"/>
      <protection locked="0"/>
    </xf>
    <xf numFmtId="179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55" xfId="0" applyNumberFormat="1" applyFont="1" applyFill="1" applyBorder="1" applyAlignment="1">
      <alignment horizontal="right" vertical="center" shrinkToFit="1"/>
    </xf>
    <xf numFmtId="177" fontId="6" fillId="0" borderId="56" xfId="0" applyNumberFormat="1" applyFont="1" applyFill="1" applyBorder="1" applyAlignment="1">
      <alignment horizontal="right" vertical="center" shrinkToFit="1"/>
    </xf>
    <xf numFmtId="177" fontId="4" fillId="0" borderId="24" xfId="0" applyNumberFormat="1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 vertical="center"/>
    </xf>
    <xf numFmtId="177" fontId="4" fillId="0" borderId="33" xfId="0" applyNumberFormat="1" applyFont="1" applyFill="1" applyBorder="1" applyAlignment="1">
      <alignment horizontal="right" vertical="center" shrinkToFit="1"/>
    </xf>
    <xf numFmtId="177" fontId="6" fillId="0" borderId="21" xfId="0" applyNumberFormat="1" applyFont="1" applyFill="1" applyBorder="1" applyAlignment="1">
      <alignment horizontal="right" vertical="center" shrinkToFit="1"/>
    </xf>
    <xf numFmtId="177" fontId="4" fillId="0" borderId="57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77" fontId="6" fillId="0" borderId="61" xfId="0" applyNumberFormat="1" applyFont="1" applyFill="1" applyBorder="1" applyAlignment="1">
      <alignment horizontal="right" vertical="center" shrinkToFit="1"/>
    </xf>
    <xf numFmtId="177" fontId="6" fillId="0" borderId="62" xfId="0" applyNumberFormat="1" applyFont="1" applyFill="1" applyBorder="1" applyAlignment="1">
      <alignment horizontal="right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2" fillId="0" borderId="50" xfId="0" applyFont="1" applyFill="1" applyBorder="1" applyAlignment="1">
      <alignment horizontal="center" vertical="center" wrapText="1"/>
    </xf>
    <xf numFmtId="179" fontId="10" fillId="0" borderId="63" xfId="0" applyNumberFormat="1" applyFont="1" applyFill="1" applyBorder="1" applyAlignment="1">
      <alignment horizontal="right" vertical="center"/>
    </xf>
    <xf numFmtId="179" fontId="10" fillId="0" borderId="41" xfId="0" applyNumberFormat="1" applyFont="1" applyFill="1" applyBorder="1" applyAlignment="1">
      <alignment vertical="center"/>
    </xf>
    <xf numFmtId="179" fontId="10" fillId="0" borderId="3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15" fillId="0" borderId="22" xfId="0" applyFont="1" applyFill="1" applyBorder="1" applyAlignment="1">
      <alignment horizontal="center" vertical="center"/>
    </xf>
    <xf numFmtId="179" fontId="4" fillId="28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64" xfId="0" applyNumberFormat="1" applyFont="1" applyFill="1" applyBorder="1" applyAlignment="1">
      <alignment horizontal="right" vertical="center" shrinkToFit="1"/>
    </xf>
    <xf numFmtId="177" fontId="6" fillId="0" borderId="14" xfId="0" applyNumberFormat="1" applyFont="1" applyFill="1" applyBorder="1" applyAlignment="1">
      <alignment horizontal="right" vertical="center" shrinkToFit="1"/>
    </xf>
    <xf numFmtId="0" fontId="0" fillId="0" borderId="34" xfId="0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/>
      <protection/>
    </xf>
    <xf numFmtId="177" fontId="10" fillId="0" borderId="65" xfId="0" applyNumberFormat="1" applyFont="1" applyFill="1" applyBorder="1" applyAlignment="1">
      <alignment horizontal="right" vertical="center"/>
    </xf>
    <xf numFmtId="0" fontId="0" fillId="0" borderId="22" xfId="0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177" fontId="6" fillId="0" borderId="66" xfId="0" applyNumberFormat="1" applyFont="1" applyFill="1" applyBorder="1" applyAlignment="1">
      <alignment horizontal="right" vertical="center" shrinkToFit="1"/>
    </xf>
    <xf numFmtId="177" fontId="6" fillId="0" borderId="67" xfId="0" applyNumberFormat="1" applyFont="1" applyFill="1" applyBorder="1" applyAlignment="1">
      <alignment horizontal="right" vertical="center" shrinkToFit="1"/>
    </xf>
    <xf numFmtId="177" fontId="6" fillId="0" borderId="68" xfId="0" applyNumberFormat="1" applyFont="1" applyFill="1" applyBorder="1" applyAlignment="1">
      <alignment horizontal="right" vertical="center" shrinkToFit="1"/>
    </xf>
    <xf numFmtId="177" fontId="6" fillId="0" borderId="6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8" fontId="9" fillId="0" borderId="0" xfId="50" applyFont="1" applyFill="1" applyBorder="1" applyAlignment="1" applyProtection="1">
      <alignment horizontal="right" vertical="center"/>
      <protection/>
    </xf>
    <xf numFmtId="38" fontId="10" fillId="0" borderId="0" xfId="50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 applyProtection="1">
      <alignment horizontal="right" vertical="center"/>
      <protection/>
    </xf>
    <xf numFmtId="38" fontId="10" fillId="0" borderId="0" xfId="5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9" fontId="10" fillId="0" borderId="0" xfId="0" applyNumberFormat="1" applyFont="1" applyFill="1" applyBorder="1" applyAlignment="1">
      <alignment vertical="center"/>
    </xf>
    <xf numFmtId="0" fontId="12" fillId="0" borderId="21" xfId="0" applyFont="1" applyFill="1" applyBorder="1" applyAlignment="1" applyProtection="1">
      <alignment horizontal="center" vertical="center"/>
      <protection/>
    </xf>
    <xf numFmtId="181" fontId="5" fillId="0" borderId="0" xfId="48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right" vertical="center" shrinkToFit="1"/>
    </xf>
    <xf numFmtId="0" fontId="7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distributed" vertical="center" wrapText="1" shrinkToFit="1"/>
    </xf>
    <xf numFmtId="0" fontId="0" fillId="0" borderId="49" xfId="0" applyFill="1" applyBorder="1" applyAlignment="1">
      <alignment horizontal="distributed" vertical="top"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 shrinkToFit="1"/>
    </xf>
    <xf numFmtId="179" fontId="10" fillId="0" borderId="33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center" vertical="center" wrapText="1" shrinkToFit="1"/>
    </xf>
    <xf numFmtId="0" fontId="12" fillId="0" borderId="65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 shrinkToFit="1"/>
    </xf>
    <xf numFmtId="179" fontId="10" fillId="0" borderId="53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/>
    </xf>
    <xf numFmtId="179" fontId="10" fillId="0" borderId="20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0" fillId="0" borderId="21" xfId="0" applyFill="1" applyBorder="1" applyAlignment="1">
      <alignment/>
    </xf>
    <xf numFmtId="0" fontId="0" fillId="0" borderId="38" xfId="0" applyFill="1" applyBorder="1" applyAlignment="1">
      <alignment/>
    </xf>
    <xf numFmtId="177" fontId="10" fillId="0" borderId="53" xfId="0" applyNumberFormat="1" applyFont="1" applyFill="1" applyBorder="1" applyAlignment="1">
      <alignment horizontal="right" vertical="center"/>
    </xf>
    <xf numFmtId="177" fontId="10" fillId="0" borderId="3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shrinkToFit="1"/>
    </xf>
    <xf numFmtId="0" fontId="0" fillId="0" borderId="53" xfId="0" applyFill="1" applyBorder="1" applyAlignment="1">
      <alignment/>
    </xf>
    <xf numFmtId="0" fontId="12" fillId="0" borderId="27" xfId="0" applyFont="1" applyFill="1" applyBorder="1" applyAlignment="1">
      <alignment horizontal="center" vertical="center" wrapText="1" shrinkToFit="1"/>
    </xf>
    <xf numFmtId="179" fontId="10" fillId="0" borderId="28" xfId="0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vertical="center" wrapText="1" shrinkToFit="1"/>
    </xf>
    <xf numFmtId="177" fontId="10" fillId="0" borderId="33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6" fontId="6" fillId="28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0" fontId="0" fillId="0" borderId="46" xfId="0" applyFill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 shrinkToFit="1"/>
    </xf>
    <xf numFmtId="179" fontId="10" fillId="0" borderId="28" xfId="0" applyNumberFormat="1" applyFont="1" applyFill="1" applyBorder="1" applyAlignment="1">
      <alignment horizontal="right" vertical="center" shrinkToFit="1"/>
    </xf>
    <xf numFmtId="177" fontId="10" fillId="0" borderId="21" xfId="0" applyNumberFormat="1" applyFont="1" applyFill="1" applyBorder="1" applyAlignment="1" applyProtection="1">
      <alignment horizontal="right" vertical="center"/>
      <protection/>
    </xf>
    <xf numFmtId="179" fontId="10" fillId="0" borderId="24" xfId="0" applyNumberFormat="1" applyFont="1" applyFill="1" applyBorder="1" applyAlignment="1">
      <alignment vertical="center" shrinkToFit="1"/>
    </xf>
    <xf numFmtId="179" fontId="10" fillId="0" borderId="33" xfId="0" applyNumberFormat="1" applyFont="1" applyFill="1" applyBorder="1" applyAlignment="1">
      <alignment vertical="center" shrinkToFit="1"/>
    </xf>
    <xf numFmtId="179" fontId="10" fillId="0" borderId="33" xfId="0" applyNumberFormat="1" applyFont="1" applyFill="1" applyBorder="1" applyAlignment="1">
      <alignment vertical="center"/>
    </xf>
    <xf numFmtId="0" fontId="0" fillId="0" borderId="35" xfId="0" applyFill="1" applyBorder="1" applyAlignment="1">
      <alignment/>
    </xf>
    <xf numFmtId="0" fontId="0" fillId="0" borderId="41" xfId="0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shrinkToFit="1"/>
    </xf>
    <xf numFmtId="0" fontId="16" fillId="0" borderId="41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shrinkToFit="1"/>
    </xf>
    <xf numFmtId="0" fontId="16" fillId="0" borderId="2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shrinkToFit="1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71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16" fillId="0" borderId="18" xfId="0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 applyProtection="1">
      <alignment vertical="top"/>
      <protection locked="0"/>
    </xf>
    <xf numFmtId="177" fontId="9" fillId="0" borderId="72" xfId="0" applyNumberFormat="1" applyFont="1" applyFill="1" applyBorder="1" applyAlignment="1">
      <alignment horizontal="right" vertical="center" shrinkToFit="1"/>
    </xf>
    <xf numFmtId="177" fontId="9" fillId="0" borderId="73" xfId="0" applyNumberFormat="1" applyFont="1" applyFill="1" applyBorder="1" applyAlignment="1">
      <alignment horizontal="right" vertical="center" shrinkToFit="1"/>
    </xf>
    <xf numFmtId="0" fontId="0" fillId="0" borderId="74" xfId="0" applyFill="1" applyBorder="1" applyAlignment="1">
      <alignment horizontal="center" vertical="center"/>
    </xf>
    <xf numFmtId="179" fontId="10" fillId="0" borderId="74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78" xfId="0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180" fontId="0" fillId="0" borderId="22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/>
      <protection/>
    </xf>
    <xf numFmtId="180" fontId="0" fillId="0" borderId="41" xfId="0" applyNumberFormat="1" applyFont="1" applyFill="1" applyBorder="1" applyAlignment="1">
      <alignment horizontal="distributed" vertical="center"/>
    </xf>
    <xf numFmtId="180" fontId="0" fillId="0" borderId="42" xfId="0" applyNumberFormat="1" applyFont="1" applyFill="1" applyBorder="1" applyAlignment="1">
      <alignment horizontal="distributed" vertical="center"/>
    </xf>
    <xf numFmtId="180" fontId="0" fillId="0" borderId="31" xfId="0" applyNumberFormat="1" applyFont="1" applyFill="1" applyBorder="1" applyAlignment="1">
      <alignment horizontal="distributed" vertical="center"/>
    </xf>
    <xf numFmtId="180" fontId="0" fillId="0" borderId="49" xfId="0" applyNumberFormat="1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180" fontId="0" fillId="0" borderId="22" xfId="0" applyNumberFormat="1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180" fontId="0" fillId="0" borderId="65" xfId="0" applyNumberFormat="1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/>
    </xf>
    <xf numFmtId="0" fontId="19" fillId="0" borderId="3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/>
    </xf>
    <xf numFmtId="0" fontId="5" fillId="0" borderId="34" xfId="0" applyFont="1" applyFill="1" applyBorder="1" applyAlignment="1">
      <alignment vertical="center" shrinkToFit="1"/>
    </xf>
    <xf numFmtId="0" fontId="5" fillId="0" borderId="71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19" fillId="0" borderId="39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181" fontId="76" fillId="0" borderId="18" xfId="48" applyNumberFormat="1" applyFont="1" applyFill="1" applyBorder="1" applyAlignment="1">
      <alignment/>
    </xf>
    <xf numFmtId="181" fontId="76" fillId="0" borderId="0" xfId="48" applyNumberFormat="1" applyFont="1" applyFill="1" applyBorder="1" applyAlignment="1">
      <alignment vertical="top"/>
    </xf>
    <xf numFmtId="181" fontId="76" fillId="0" borderId="14" xfId="48" applyNumberFormat="1" applyFont="1" applyFill="1" applyBorder="1" applyAlignment="1">
      <alignment vertical="top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right" vertical="center" shrinkToFit="1"/>
    </xf>
    <xf numFmtId="17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/>
      <protection/>
    </xf>
    <xf numFmtId="177" fontId="9" fillId="0" borderId="81" xfId="0" applyNumberFormat="1" applyFont="1" applyFill="1" applyBorder="1" applyAlignment="1">
      <alignment horizontal="right" vertical="center" shrinkToFit="1"/>
    </xf>
    <xf numFmtId="177" fontId="9" fillId="0" borderId="82" xfId="0" applyNumberFormat="1" applyFont="1" applyFill="1" applyBorder="1" applyAlignment="1">
      <alignment horizontal="right" vertical="center" shrinkToFit="1"/>
    </xf>
    <xf numFmtId="177" fontId="9" fillId="0" borderId="83" xfId="0" applyNumberFormat="1" applyFont="1" applyFill="1" applyBorder="1" applyAlignment="1">
      <alignment horizontal="right" vertical="center" shrinkToFit="1"/>
    </xf>
    <xf numFmtId="177" fontId="9" fillId="0" borderId="84" xfId="0" applyNumberFormat="1" applyFont="1" applyFill="1" applyBorder="1" applyAlignment="1">
      <alignment horizontal="right" vertical="center" shrinkToFit="1"/>
    </xf>
    <xf numFmtId="177" fontId="9" fillId="0" borderId="85" xfId="0" applyNumberFormat="1" applyFont="1" applyFill="1" applyBorder="1" applyAlignment="1">
      <alignment horizontal="right" vertical="center" shrinkToFit="1"/>
    </xf>
    <xf numFmtId="177" fontId="9" fillId="0" borderId="86" xfId="0" applyNumberFormat="1" applyFont="1" applyFill="1" applyBorder="1" applyAlignment="1">
      <alignment horizontal="right" vertical="center" shrinkToFit="1"/>
    </xf>
    <xf numFmtId="177" fontId="9" fillId="0" borderId="87" xfId="0" applyNumberFormat="1" applyFont="1" applyFill="1" applyBorder="1" applyAlignment="1">
      <alignment horizontal="right" vertical="center" shrinkToFit="1"/>
    </xf>
    <xf numFmtId="177" fontId="9" fillId="0" borderId="88" xfId="0" applyNumberFormat="1" applyFont="1" applyFill="1" applyBorder="1" applyAlignment="1">
      <alignment horizontal="right" vertical="center" shrinkToFit="1"/>
    </xf>
    <xf numFmtId="177" fontId="9" fillId="0" borderId="89" xfId="0" applyNumberFormat="1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center" vertical="center"/>
    </xf>
    <xf numFmtId="181" fontId="5" fillId="0" borderId="18" xfId="48" applyNumberFormat="1" applyFont="1" applyFill="1" applyBorder="1" applyAlignment="1">
      <alignment vertical="top" wrapText="1"/>
    </xf>
    <xf numFmtId="181" fontId="5" fillId="0" borderId="0" xfId="48" applyNumberFormat="1" applyFont="1" applyFill="1" applyBorder="1" applyAlignment="1">
      <alignment vertical="top" wrapText="1"/>
    </xf>
    <xf numFmtId="181" fontId="5" fillId="0" borderId="14" xfId="48" applyNumberFormat="1" applyFont="1" applyFill="1" applyBorder="1" applyAlignment="1">
      <alignment vertical="top" wrapText="1"/>
    </xf>
    <xf numFmtId="0" fontId="4" fillId="28" borderId="48" xfId="0" applyFont="1" applyFill="1" applyBorder="1" applyAlignment="1" applyProtection="1">
      <alignment horizontal="center" vertical="center" shrinkToFit="1"/>
      <protection locked="0"/>
    </xf>
    <xf numFmtId="0" fontId="4" fillId="28" borderId="46" xfId="0" applyFont="1" applyFill="1" applyBorder="1" applyAlignment="1" applyProtection="1">
      <alignment horizontal="center" vertical="center" shrinkToFit="1"/>
      <protection locked="0"/>
    </xf>
    <xf numFmtId="179" fontId="10" fillId="28" borderId="45" xfId="0" applyNumberFormat="1" applyFont="1" applyFill="1" applyBorder="1" applyAlignment="1" applyProtection="1">
      <alignment horizontal="right" vertical="center"/>
      <protection locked="0"/>
    </xf>
    <xf numFmtId="179" fontId="4" fillId="0" borderId="63" xfId="0" applyNumberFormat="1" applyFont="1" applyFill="1" applyBorder="1" applyAlignment="1" applyProtection="1">
      <alignment horizontal="right" vertical="center"/>
      <protection locked="0"/>
    </xf>
    <xf numFmtId="179" fontId="10" fillId="28" borderId="16" xfId="0" applyNumberFormat="1" applyFont="1" applyFill="1" applyBorder="1" applyAlignment="1" applyProtection="1">
      <alignment horizontal="right" vertical="center"/>
      <protection locked="0"/>
    </xf>
    <xf numFmtId="179" fontId="10" fillId="28" borderId="63" xfId="0" applyNumberFormat="1" applyFont="1" applyFill="1" applyBorder="1" applyAlignment="1" applyProtection="1">
      <alignment horizontal="right" vertical="center"/>
      <protection locked="0"/>
    </xf>
    <xf numFmtId="179" fontId="10" fillId="28" borderId="10" xfId="0" applyNumberFormat="1" applyFont="1" applyFill="1" applyBorder="1" applyAlignment="1" applyProtection="1">
      <alignment horizontal="right" vertical="center"/>
      <protection locked="0"/>
    </xf>
    <xf numFmtId="179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79" fontId="10" fillId="0" borderId="45" xfId="0" applyNumberFormat="1" applyFont="1" applyFill="1" applyBorder="1" applyAlignment="1" applyProtection="1">
      <alignment horizontal="right" vertical="center"/>
      <protection locked="0"/>
    </xf>
    <xf numFmtId="179" fontId="10" fillId="0" borderId="37" xfId="0" applyNumberFormat="1" applyFont="1" applyFill="1" applyBorder="1" applyAlignment="1">
      <alignment vertical="center"/>
    </xf>
    <xf numFmtId="177" fontId="10" fillId="0" borderId="22" xfId="0" applyNumberFormat="1" applyFont="1" applyFill="1" applyBorder="1" applyAlignment="1">
      <alignment horizontal="right" vertical="center" shrinkToFit="1"/>
    </xf>
    <xf numFmtId="177" fontId="10" fillId="0" borderId="41" xfId="0" applyNumberFormat="1" applyFont="1" applyFill="1" applyBorder="1" applyAlignment="1">
      <alignment horizontal="right" vertical="center"/>
    </xf>
    <xf numFmtId="179" fontId="10" fillId="0" borderId="65" xfId="0" applyNumberFormat="1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179" fontId="10" fillId="0" borderId="22" xfId="0" applyNumberFormat="1" applyFont="1" applyFill="1" applyBorder="1" applyAlignment="1">
      <alignment horizontal="right" vertical="center"/>
    </xf>
    <xf numFmtId="0" fontId="58" fillId="0" borderId="0" xfId="61">
      <alignment vertical="center"/>
      <protection/>
    </xf>
    <xf numFmtId="0" fontId="77" fillId="0" borderId="0" xfId="61" applyFont="1">
      <alignment vertical="center"/>
      <protection/>
    </xf>
    <xf numFmtId="0" fontId="78" fillId="0" borderId="0" xfId="61" applyFont="1">
      <alignment vertical="center"/>
      <protection/>
    </xf>
    <xf numFmtId="0" fontId="20" fillId="0" borderId="0" xfId="61" applyFont="1" applyAlignment="1">
      <alignment/>
      <protection/>
    </xf>
    <xf numFmtId="0" fontId="21" fillId="0" borderId="0" xfId="61" applyFont="1" applyAlignment="1">
      <alignment horizontal="left" vertical="center"/>
      <protection/>
    </xf>
    <xf numFmtId="0" fontId="79" fillId="0" borderId="0" xfId="61" applyFont="1">
      <alignment vertical="center"/>
      <protection/>
    </xf>
    <xf numFmtId="0" fontId="80" fillId="0" borderId="90" xfId="61" applyFont="1" applyBorder="1" applyAlignment="1">
      <alignment horizontal="center" vertical="center" wrapText="1"/>
      <protection/>
    </xf>
    <xf numFmtId="0" fontId="81" fillId="0" borderId="91" xfId="61" applyFont="1" applyBorder="1" applyAlignment="1">
      <alignment horizontal="center" vertical="center" wrapText="1"/>
      <protection/>
    </xf>
    <xf numFmtId="0" fontId="82" fillId="0" borderId="92" xfId="61" applyFont="1" applyBorder="1" applyAlignment="1">
      <alignment horizontal="center" vertical="center" wrapText="1"/>
      <protection/>
    </xf>
    <xf numFmtId="0" fontId="83" fillId="0" borderId="0" xfId="61" applyFont="1">
      <alignment vertical="center"/>
      <protection/>
    </xf>
    <xf numFmtId="0" fontId="80" fillId="0" borderId="93" xfId="61" applyFont="1" applyBorder="1" applyAlignment="1">
      <alignment horizontal="center" vertical="center" wrapText="1"/>
      <protection/>
    </xf>
    <xf numFmtId="0" fontId="81" fillId="0" borderId="94" xfId="61" applyFont="1" applyBorder="1" applyAlignment="1">
      <alignment horizontal="center" vertical="center" wrapText="1"/>
      <protection/>
    </xf>
    <xf numFmtId="0" fontId="82" fillId="0" borderId="95" xfId="61" applyFont="1" applyBorder="1" applyAlignment="1">
      <alignment horizontal="center" vertical="center" wrapText="1"/>
      <protection/>
    </xf>
    <xf numFmtId="0" fontId="80" fillId="0" borderId="96" xfId="61" applyFont="1" applyBorder="1" applyAlignment="1">
      <alignment horizontal="center" vertical="center" wrapText="1"/>
      <protection/>
    </xf>
    <xf numFmtId="0" fontId="81" fillId="0" borderId="97" xfId="61" applyFont="1" applyBorder="1" applyAlignment="1">
      <alignment horizontal="center" vertical="center" wrapText="1"/>
      <protection/>
    </xf>
    <xf numFmtId="0" fontId="82" fillId="0" borderId="98" xfId="61" applyFont="1" applyBorder="1" applyAlignment="1">
      <alignment horizontal="center" vertical="center" wrapText="1"/>
      <protection/>
    </xf>
    <xf numFmtId="0" fontId="84" fillId="0" borderId="99" xfId="61" applyFont="1" applyBorder="1">
      <alignment vertical="center"/>
      <protection/>
    </xf>
    <xf numFmtId="0" fontId="85" fillId="0" borderId="100" xfId="61" applyFont="1" applyBorder="1" applyAlignment="1">
      <alignment horizontal="right" vertical="center" wrapText="1"/>
      <protection/>
    </xf>
    <xf numFmtId="0" fontId="84" fillId="0" borderId="100" xfId="61" applyFont="1" applyBorder="1" applyAlignment="1">
      <alignment horizontal="right" vertical="center" wrapText="1"/>
      <protection/>
    </xf>
    <xf numFmtId="0" fontId="86" fillId="0" borderId="0" xfId="61" applyFont="1">
      <alignment vertical="center"/>
      <protection/>
    </xf>
    <xf numFmtId="0" fontId="87" fillId="0" borderId="101" xfId="61" applyFont="1" applyBorder="1" applyAlignment="1">
      <alignment horizontal="right" vertical="center" wrapText="1"/>
      <protection/>
    </xf>
    <xf numFmtId="0" fontId="88" fillId="0" borderId="0" xfId="61" applyFont="1">
      <alignment vertical="center"/>
      <protection/>
    </xf>
    <xf numFmtId="0" fontId="84" fillId="0" borderId="99" xfId="61" applyFont="1" applyBorder="1" applyAlignment="1">
      <alignment horizontal="right" vertical="center" wrapText="1"/>
      <protection/>
    </xf>
    <xf numFmtId="0" fontId="86" fillId="0" borderId="100" xfId="61" applyFont="1" applyBorder="1" applyAlignment="1">
      <alignment horizontal="right" vertical="center" wrapText="1"/>
      <protection/>
    </xf>
    <xf numFmtId="0" fontId="87" fillId="33" borderId="101" xfId="61" applyFont="1" applyFill="1" applyBorder="1" applyAlignment="1">
      <alignment horizontal="right" vertical="center" wrapText="1"/>
      <protection/>
    </xf>
    <xf numFmtId="0" fontId="85" fillId="33" borderId="100" xfId="61" applyFont="1" applyFill="1" applyBorder="1" applyAlignment="1">
      <alignment horizontal="right" vertical="center" wrapText="1"/>
      <protection/>
    </xf>
    <xf numFmtId="0" fontId="86" fillId="33" borderId="100" xfId="61" applyFont="1" applyFill="1" applyBorder="1" applyAlignment="1">
      <alignment horizontal="right" vertical="center" wrapText="1"/>
      <protection/>
    </xf>
    <xf numFmtId="0" fontId="86" fillId="0" borderId="97" xfId="61" applyFont="1" applyBorder="1" applyAlignment="1">
      <alignment horizontal="right" vertical="center" wrapText="1"/>
      <protection/>
    </xf>
    <xf numFmtId="0" fontId="88" fillId="0" borderId="102" xfId="61" applyFont="1" applyBorder="1" applyAlignment="1">
      <alignment horizontal="right" vertical="center" wrapText="1"/>
      <protection/>
    </xf>
    <xf numFmtId="0" fontId="86" fillId="13" borderId="97" xfId="61" applyFont="1" applyFill="1" applyBorder="1" applyAlignment="1">
      <alignment horizontal="right" vertical="center" wrapText="1"/>
      <protection/>
    </xf>
    <xf numFmtId="0" fontId="88" fillId="13" borderId="102" xfId="61" applyFont="1" applyFill="1" applyBorder="1" applyAlignment="1">
      <alignment horizontal="right" vertical="center" wrapText="1"/>
      <protection/>
    </xf>
    <xf numFmtId="0" fontId="85" fillId="0" borderId="97" xfId="61" applyFont="1" applyBorder="1" applyAlignment="1">
      <alignment horizontal="right" vertical="center" wrapText="1"/>
      <protection/>
    </xf>
    <xf numFmtId="0" fontId="85" fillId="13" borderId="97" xfId="61" applyFont="1" applyFill="1" applyBorder="1" applyAlignment="1">
      <alignment horizontal="right" vertical="center" wrapText="1"/>
      <protection/>
    </xf>
    <xf numFmtId="0" fontId="84" fillId="0" borderId="103" xfId="61" applyFont="1" applyBorder="1" applyAlignment="1">
      <alignment horizontal="right" vertical="center" wrapText="1"/>
      <protection/>
    </xf>
    <xf numFmtId="0" fontId="85" fillId="0" borderId="104" xfId="61" applyFont="1" applyBorder="1" applyAlignment="1">
      <alignment horizontal="right" vertical="center" wrapText="1"/>
      <protection/>
    </xf>
    <xf numFmtId="0" fontId="88" fillId="0" borderId="105" xfId="61" applyFont="1" applyBorder="1" applyAlignment="1">
      <alignment horizontal="right" vertical="center" wrapText="1"/>
      <protection/>
    </xf>
    <xf numFmtId="0" fontId="84" fillId="0" borderId="106" xfId="61" applyFont="1" applyBorder="1" applyAlignment="1">
      <alignment horizontal="right" vertical="center" wrapText="1"/>
      <protection/>
    </xf>
    <xf numFmtId="0" fontId="85" fillId="0" borderId="107" xfId="61" applyFont="1" applyBorder="1" applyAlignment="1">
      <alignment horizontal="right" vertical="center" wrapText="1"/>
      <protection/>
    </xf>
    <xf numFmtId="0" fontId="86" fillId="0" borderId="108" xfId="61" applyFont="1" applyBorder="1" applyAlignment="1">
      <alignment horizontal="right" vertical="center" wrapText="1"/>
      <protection/>
    </xf>
    <xf numFmtId="0" fontId="89" fillId="0" borderId="108" xfId="61" applyFont="1" applyBorder="1" applyAlignment="1">
      <alignment horizontal="right" vertical="center" wrapText="1"/>
      <protection/>
    </xf>
    <xf numFmtId="0" fontId="86" fillId="0" borderId="106" xfId="61" applyFont="1" applyBorder="1">
      <alignment vertical="center"/>
      <protection/>
    </xf>
    <xf numFmtId="179" fontId="10" fillId="0" borderId="42" xfId="0" applyNumberFormat="1" applyFont="1" applyFill="1" applyBorder="1" applyAlignment="1">
      <alignment vertical="center"/>
    </xf>
    <xf numFmtId="179" fontId="10" fillId="0" borderId="45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181" fontId="76" fillId="0" borderId="29" xfId="48" applyNumberFormat="1" applyFont="1" applyFill="1" applyBorder="1" applyAlignment="1">
      <alignment vertical="top" wrapText="1"/>
    </xf>
    <xf numFmtId="181" fontId="76" fillId="0" borderId="15" xfId="48" applyNumberFormat="1" applyFont="1" applyFill="1" applyBorder="1" applyAlignment="1">
      <alignment vertical="top" wrapText="1"/>
    </xf>
    <xf numFmtId="181" fontId="76" fillId="0" borderId="20" xfId="48" applyNumberFormat="1" applyFont="1" applyFill="1" applyBorder="1" applyAlignment="1">
      <alignment vertical="top" wrapText="1"/>
    </xf>
    <xf numFmtId="181" fontId="76" fillId="0" borderId="18" xfId="48" applyNumberFormat="1" applyFont="1" applyFill="1" applyBorder="1" applyAlignment="1">
      <alignment vertical="top" wrapText="1"/>
    </xf>
    <xf numFmtId="181" fontId="76" fillId="0" borderId="0" xfId="48" applyNumberFormat="1" applyFont="1" applyFill="1" applyBorder="1" applyAlignment="1">
      <alignment vertical="top" wrapText="1"/>
    </xf>
    <xf numFmtId="181" fontId="76" fillId="0" borderId="14" xfId="48" applyNumberFormat="1" applyFont="1" applyFill="1" applyBorder="1" applyAlignment="1">
      <alignment vertical="top" wrapText="1"/>
    </xf>
    <xf numFmtId="179" fontId="10" fillId="28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shrinkToFit="1"/>
    </xf>
    <xf numFmtId="179" fontId="10" fillId="28" borderId="35" xfId="0" applyNumberFormat="1" applyFont="1" applyFill="1" applyBorder="1" applyAlignment="1" applyProtection="1">
      <alignment horizontal="right" vertical="center"/>
      <protection locked="0"/>
    </xf>
    <xf numFmtId="17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top"/>
    </xf>
    <xf numFmtId="0" fontId="0" fillId="0" borderId="31" xfId="0" applyFill="1" applyBorder="1" applyAlignment="1" applyProtection="1">
      <alignment/>
      <protection/>
    </xf>
    <xf numFmtId="0" fontId="76" fillId="0" borderId="12" xfId="0" applyFont="1" applyFill="1" applyBorder="1" applyAlignment="1">
      <alignment/>
    </xf>
    <xf numFmtId="0" fontId="76" fillId="0" borderId="47" xfId="0" applyFont="1" applyFill="1" applyBorder="1" applyAlignment="1">
      <alignment/>
    </xf>
    <xf numFmtId="0" fontId="76" fillId="0" borderId="52" xfId="0" applyFont="1" applyFill="1" applyBorder="1" applyAlignment="1">
      <alignment/>
    </xf>
    <xf numFmtId="0" fontId="76" fillId="0" borderId="18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0" fillId="0" borderId="65" xfId="0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 shrinkToFit="1"/>
      <protection/>
    </xf>
    <xf numFmtId="0" fontId="16" fillId="0" borderId="11" xfId="0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/>
      <protection/>
    </xf>
    <xf numFmtId="180" fontId="0" fillId="0" borderId="41" xfId="0" applyNumberFormat="1" applyFont="1" applyFill="1" applyBorder="1" applyAlignment="1" applyProtection="1">
      <alignment horizontal="distributed" vertical="center"/>
      <protection/>
    </xf>
    <xf numFmtId="0" fontId="12" fillId="0" borderId="41" xfId="0" applyFont="1" applyFill="1" applyBorder="1" applyAlignment="1" applyProtection="1">
      <alignment horizontal="center" vertical="center" wrapText="1" shrinkToFit="1"/>
      <protection/>
    </xf>
    <xf numFmtId="0" fontId="16" fillId="0" borderId="34" xfId="0" applyFont="1" applyFill="1" applyBorder="1" applyAlignment="1" applyProtection="1">
      <alignment horizontal="center" vertical="center" shrinkToFit="1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79" fontId="1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179" fontId="4" fillId="0" borderId="35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/>
      <protection/>
    </xf>
    <xf numFmtId="180" fontId="0" fillId="0" borderId="49" xfId="0" applyNumberFormat="1" applyFont="1" applyFill="1" applyBorder="1" applyAlignment="1" applyProtection="1">
      <alignment horizontal="distributed" vertical="center"/>
      <protection/>
    </xf>
    <xf numFmtId="0" fontId="12" fillId="0" borderId="49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Fill="1" applyBorder="1" applyAlignment="1" applyProtection="1">
      <alignment horizontal="center" vertical="center" shrinkToFit="1"/>
      <protection/>
    </xf>
    <xf numFmtId="177" fontId="10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179" fontId="4" fillId="0" borderId="45" xfId="0" applyNumberFormat="1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180" fontId="0" fillId="0" borderId="31" xfId="0" applyNumberFormat="1" applyFont="1" applyFill="1" applyBorder="1" applyAlignment="1" applyProtection="1">
      <alignment horizontal="distributed" vertic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shrinkToFit="1"/>
      <protection/>
    </xf>
    <xf numFmtId="177" fontId="10" fillId="0" borderId="38" xfId="0" applyNumberFormat="1" applyFont="1" applyFill="1" applyBorder="1" applyAlignment="1" applyProtection="1">
      <alignment horizontal="right" vertical="center"/>
      <protection/>
    </xf>
    <xf numFmtId="179" fontId="1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179" fontId="4" fillId="0" borderId="32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horizontal="center" vertical="center"/>
    </xf>
    <xf numFmtId="180" fontId="0" fillId="0" borderId="48" xfId="0" applyNumberFormat="1" applyFont="1" applyFill="1" applyBorder="1" applyAlignment="1">
      <alignment horizontal="distributed" vertical="center"/>
    </xf>
    <xf numFmtId="0" fontId="12" fillId="0" borderId="48" xfId="0" applyFont="1" applyFill="1" applyBorder="1" applyAlignment="1">
      <alignment horizontal="center" vertical="center" wrapText="1" shrinkToFit="1"/>
    </xf>
    <xf numFmtId="179" fontId="10" fillId="0" borderId="16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distributed" vertical="center" shrinkToFit="1"/>
    </xf>
    <xf numFmtId="0" fontId="16" fillId="7" borderId="11" xfId="0" applyFont="1" applyFill="1" applyBorder="1" applyAlignment="1">
      <alignment horizontal="center" vertical="center" shrinkToFit="1"/>
    </xf>
    <xf numFmtId="0" fontId="90" fillId="0" borderId="0" xfId="61" applyFont="1" applyAlignment="1">
      <alignment horizontal="center" vertical="center"/>
      <protection/>
    </xf>
    <xf numFmtId="177" fontId="10" fillId="7" borderId="21" xfId="0" applyNumberFormat="1" applyFont="1" applyFill="1" applyBorder="1" applyAlignment="1">
      <alignment horizontal="right" vertical="center"/>
    </xf>
    <xf numFmtId="0" fontId="84" fillId="33" borderId="101" xfId="61" applyFont="1" applyFill="1" applyBorder="1" applyAlignment="1">
      <alignment horizontal="right" vertical="center" wrapText="1"/>
      <protection/>
    </xf>
    <xf numFmtId="0" fontId="84" fillId="13" borderId="102" xfId="61" applyFont="1" applyFill="1" applyBorder="1" applyAlignment="1">
      <alignment horizontal="right" vertical="center" wrapText="1"/>
      <protection/>
    </xf>
    <xf numFmtId="0" fontId="86" fillId="0" borderId="100" xfId="61" applyFont="1" applyFill="1" applyBorder="1" applyAlignment="1">
      <alignment horizontal="right" vertical="center" wrapText="1"/>
      <protection/>
    </xf>
    <xf numFmtId="0" fontId="87" fillId="0" borderId="101" xfId="61" applyFont="1" applyFill="1" applyBorder="1" applyAlignment="1">
      <alignment horizontal="right" vertical="center" wrapText="1"/>
      <protection/>
    </xf>
    <xf numFmtId="0" fontId="86" fillId="0" borderId="97" xfId="61" applyFont="1" applyFill="1" applyBorder="1" applyAlignment="1">
      <alignment horizontal="right" vertical="center" wrapText="1"/>
      <protection/>
    </xf>
    <xf numFmtId="0" fontId="88" fillId="0" borderId="102" xfId="61" applyFont="1" applyFill="1" applyBorder="1" applyAlignment="1">
      <alignment horizontal="right" vertical="center" wrapText="1"/>
      <protection/>
    </xf>
    <xf numFmtId="0" fontId="85" fillId="0" borderId="104" xfId="61" applyFont="1" applyFill="1" applyBorder="1" applyAlignment="1">
      <alignment horizontal="right" vertical="center" wrapText="1"/>
      <protection/>
    </xf>
    <xf numFmtId="0" fontId="88" fillId="0" borderId="105" xfId="61" applyFont="1" applyFill="1" applyBorder="1" applyAlignment="1">
      <alignment horizontal="right" vertical="center" wrapText="1"/>
      <protection/>
    </xf>
    <xf numFmtId="0" fontId="84" fillId="0" borderId="99" xfId="61" applyFont="1" applyFill="1" applyBorder="1" applyAlignment="1">
      <alignment horizontal="right" vertical="center" wrapText="1"/>
      <protection/>
    </xf>
    <xf numFmtId="0" fontId="85" fillId="0" borderId="100" xfId="61" applyFont="1" applyFill="1" applyBorder="1" applyAlignment="1">
      <alignment horizontal="right" vertical="center" wrapText="1"/>
      <protection/>
    </xf>
    <xf numFmtId="0" fontId="86" fillId="0" borderId="0" xfId="61" applyFont="1" applyFill="1">
      <alignment vertical="center"/>
      <protection/>
    </xf>
    <xf numFmtId="0" fontId="88" fillId="0" borderId="0" xfId="61" applyFont="1" applyFill="1">
      <alignment vertical="center"/>
      <protection/>
    </xf>
    <xf numFmtId="0" fontId="85" fillId="0" borderId="97" xfId="61" applyFont="1" applyFill="1" applyBorder="1" applyAlignment="1">
      <alignment horizontal="right" vertical="center" wrapText="1"/>
      <protection/>
    </xf>
    <xf numFmtId="0" fontId="84" fillId="0" borderId="97" xfId="61" applyFont="1" applyFill="1" applyBorder="1" applyAlignment="1">
      <alignment horizontal="right" vertical="center" wrapText="1"/>
      <protection/>
    </xf>
    <xf numFmtId="0" fontId="84" fillId="0" borderId="100" xfId="61" applyFont="1" applyFill="1" applyBorder="1" applyAlignment="1">
      <alignment horizontal="right" vertical="center" wrapText="1"/>
      <protection/>
    </xf>
    <xf numFmtId="0" fontId="84" fillId="0" borderId="103" xfId="61" applyFont="1" applyFill="1" applyBorder="1" applyAlignment="1">
      <alignment horizontal="right" vertical="center" wrapText="1"/>
      <protection/>
    </xf>
    <xf numFmtId="0" fontId="91" fillId="0" borderId="106" xfId="61" applyFont="1" applyFill="1" applyBorder="1" applyAlignment="1">
      <alignment horizontal="left" vertical="center"/>
      <protection/>
    </xf>
    <xf numFmtId="0" fontId="92" fillId="0" borderId="107" xfId="61" applyFont="1" applyFill="1" applyBorder="1" applyAlignment="1">
      <alignment horizontal="left" vertical="center"/>
      <protection/>
    </xf>
    <xf numFmtId="0" fontId="92" fillId="0" borderId="109" xfId="61" applyFont="1" applyFill="1" applyBorder="1" applyAlignment="1">
      <alignment horizontal="left" vertical="center"/>
      <protection/>
    </xf>
    <xf numFmtId="0" fontId="91" fillId="0" borderId="108" xfId="61" applyFont="1" applyFill="1" applyBorder="1" applyAlignment="1">
      <alignment horizontal="left" vertical="center"/>
      <protection/>
    </xf>
    <xf numFmtId="0" fontId="86" fillId="0" borderId="110" xfId="61" applyFont="1" applyFill="1" applyBorder="1">
      <alignment vertical="center"/>
      <protection/>
    </xf>
    <xf numFmtId="0" fontId="86" fillId="0" borderId="107" xfId="61" applyFont="1" applyFill="1" applyBorder="1">
      <alignment vertical="center"/>
      <protection/>
    </xf>
    <xf numFmtId="0" fontId="85" fillId="0" borderId="107" xfId="61" applyFont="1" applyFill="1" applyBorder="1" applyAlignment="1">
      <alignment horizontal="right" vertical="center" wrapText="1"/>
      <protection/>
    </xf>
    <xf numFmtId="0" fontId="86" fillId="0" borderId="108" xfId="61" applyFont="1" applyFill="1" applyBorder="1" applyAlignment="1">
      <alignment horizontal="right" vertical="center" wrapText="1"/>
      <protection/>
    </xf>
    <xf numFmtId="0" fontId="84" fillId="0" borderId="106" xfId="61" applyFont="1" applyFill="1" applyBorder="1" applyAlignment="1">
      <alignment horizontal="right" vertical="center" wrapText="1"/>
      <protection/>
    </xf>
    <xf numFmtId="0" fontId="85" fillId="0" borderId="111" xfId="61" applyFont="1" applyFill="1" applyBorder="1" applyAlignment="1">
      <alignment horizontal="right" vertical="center" wrapText="1"/>
      <protection/>
    </xf>
    <xf numFmtId="0" fontId="89" fillId="0" borderId="108" xfId="61" applyFont="1" applyFill="1" applyBorder="1" applyAlignment="1">
      <alignment horizontal="right" vertical="center" wrapText="1"/>
      <protection/>
    </xf>
    <xf numFmtId="0" fontId="58" fillId="0" borderId="0" xfId="61" applyFill="1">
      <alignment vertical="center"/>
      <protection/>
    </xf>
    <xf numFmtId="0" fontId="79" fillId="0" borderId="0" xfId="61" applyFont="1" applyFill="1">
      <alignment vertical="center"/>
      <protection/>
    </xf>
    <xf numFmtId="0" fontId="80" fillId="0" borderId="96" xfId="61" applyFont="1" applyFill="1" applyBorder="1" applyAlignment="1">
      <alignment horizontal="center" vertical="center" wrapText="1"/>
      <protection/>
    </xf>
    <xf numFmtId="0" fontId="81" fillId="0" borderId="97" xfId="61" applyFont="1" applyFill="1" applyBorder="1" applyAlignment="1">
      <alignment horizontal="center" vertical="center" wrapText="1"/>
      <protection/>
    </xf>
    <xf numFmtId="0" fontId="82" fillId="0" borderId="98" xfId="61" applyFont="1" applyFill="1" applyBorder="1" applyAlignment="1">
      <alignment horizontal="center" vertical="center" wrapText="1"/>
      <protection/>
    </xf>
    <xf numFmtId="0" fontId="83" fillId="0" borderId="0" xfId="61" applyFont="1" applyFill="1">
      <alignment vertical="center"/>
      <protection/>
    </xf>
    <xf numFmtId="0" fontId="93" fillId="0" borderId="98" xfId="61" applyFont="1" applyFill="1" applyBorder="1" applyAlignment="1">
      <alignment horizontal="center" vertical="center" wrapText="1"/>
      <protection/>
    </xf>
    <xf numFmtId="0" fontId="84" fillId="0" borderId="99" xfId="61" applyFont="1" applyFill="1" applyBorder="1">
      <alignment vertical="center"/>
      <protection/>
    </xf>
    <xf numFmtId="0" fontId="16" fillId="0" borderId="18" xfId="0" applyFont="1" applyFill="1" applyBorder="1" applyAlignment="1">
      <alignment horizontal="center" vertical="center" shrinkToFit="1"/>
    </xf>
    <xf numFmtId="177" fontId="10" fillId="0" borderId="20" xfId="0" applyNumberFormat="1" applyFont="1" applyFill="1" applyBorder="1" applyAlignment="1">
      <alignment horizontal="right" vertical="center"/>
    </xf>
    <xf numFmtId="179" fontId="10" fillId="7" borderId="10" xfId="0" applyNumberFormat="1" applyFont="1" applyFill="1" applyBorder="1" applyAlignment="1">
      <alignment horizontal="right" vertical="center"/>
    </xf>
    <xf numFmtId="177" fontId="10" fillId="7" borderId="21" xfId="0" applyNumberFormat="1" applyFont="1" applyFill="1" applyBorder="1" applyAlignment="1">
      <alignment horizontal="right" vertical="center" shrinkToFit="1"/>
    </xf>
    <xf numFmtId="0" fontId="90" fillId="0" borderId="0" xfId="61" applyFont="1" applyAlignment="1">
      <alignment horizontal="center" vertical="center"/>
      <protection/>
    </xf>
    <xf numFmtId="0" fontId="2" fillId="0" borderId="100" xfId="61" applyFont="1" applyBorder="1" applyAlignment="1">
      <alignment horizontal="right" vertical="center" wrapText="1"/>
      <protection/>
    </xf>
    <xf numFmtId="0" fontId="84" fillId="13" borderId="97" xfId="61" applyFont="1" applyFill="1" applyBorder="1" applyAlignment="1">
      <alignment horizontal="right" vertical="center" wrapText="1"/>
      <protection/>
    </xf>
    <xf numFmtId="0" fontId="84" fillId="0" borderId="97" xfId="61" applyFont="1" applyBorder="1" applyAlignment="1">
      <alignment horizontal="right" vertical="center" wrapText="1"/>
      <protection/>
    </xf>
    <xf numFmtId="0" fontId="87" fillId="0" borderId="102" xfId="61" applyFont="1" applyBorder="1" applyAlignment="1">
      <alignment horizontal="right" vertical="center" wrapText="1"/>
      <protection/>
    </xf>
    <xf numFmtId="0" fontId="91" fillId="0" borderId="106" xfId="61" applyFont="1" applyBorder="1" applyAlignment="1">
      <alignment horizontal="left" vertical="center"/>
      <protection/>
    </xf>
    <xf numFmtId="0" fontId="92" fillId="0" borderId="107" xfId="61" applyFont="1" applyBorder="1" applyAlignment="1">
      <alignment horizontal="left" vertical="center"/>
      <protection/>
    </xf>
    <xf numFmtId="0" fontId="92" fillId="0" borderId="109" xfId="61" applyFont="1" applyBorder="1" applyAlignment="1">
      <alignment horizontal="left" vertical="center"/>
      <protection/>
    </xf>
    <xf numFmtId="0" fontId="91" fillId="0" borderId="108" xfId="61" applyFont="1" applyBorder="1" applyAlignment="1">
      <alignment horizontal="left" vertical="center"/>
      <protection/>
    </xf>
    <xf numFmtId="0" fontId="86" fillId="0" borderId="110" xfId="61" applyFont="1" applyBorder="1">
      <alignment vertical="center"/>
      <protection/>
    </xf>
    <xf numFmtId="0" fontId="86" fillId="0" borderId="107" xfId="61" applyFont="1" applyBorder="1">
      <alignment vertical="center"/>
      <protection/>
    </xf>
    <xf numFmtId="0" fontId="85" fillId="0" borderId="111" xfId="61" applyFont="1" applyBorder="1" applyAlignment="1">
      <alignment horizontal="right" vertical="center" wrapText="1"/>
      <protection/>
    </xf>
    <xf numFmtId="0" fontId="93" fillId="0" borderId="98" xfId="61" applyFont="1" applyBorder="1" applyAlignment="1">
      <alignment horizontal="center" vertical="center" wrapText="1"/>
      <protection/>
    </xf>
    <xf numFmtId="0" fontId="84" fillId="0" borderId="101" xfId="61" applyFont="1" applyBorder="1" applyAlignment="1">
      <alignment horizontal="right" vertical="center" wrapText="1"/>
      <protection/>
    </xf>
    <xf numFmtId="0" fontId="87" fillId="13" borderId="102" xfId="61" applyFont="1" applyFill="1" applyBorder="1" applyAlignment="1">
      <alignment horizontal="right" vertical="center" wrapText="1"/>
      <protection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179" fontId="10" fillId="0" borderId="17" xfId="0" applyNumberFormat="1" applyFont="1" applyFill="1" applyBorder="1" applyAlignment="1">
      <alignment horizontal="right" vertical="center"/>
    </xf>
    <xf numFmtId="179" fontId="10" fillId="0" borderId="50" xfId="0" applyNumberFormat="1" applyFont="1" applyFill="1" applyBorder="1" applyAlignment="1">
      <alignment horizontal="right" vertical="center"/>
    </xf>
    <xf numFmtId="179" fontId="10" fillId="28" borderId="45" xfId="0" applyNumberFormat="1" applyFont="1" applyFill="1" applyBorder="1" applyAlignment="1" applyProtection="1">
      <alignment horizontal="right" vertical="center"/>
      <protection locked="0"/>
    </xf>
    <xf numFmtId="179" fontId="10" fillId="7" borderId="21" xfId="0" applyNumberFormat="1" applyFont="1" applyFill="1" applyBorder="1" applyAlignment="1">
      <alignment horizontal="right" vertical="center"/>
    </xf>
    <xf numFmtId="177" fontId="10" fillId="0" borderId="21" xfId="0" applyNumberFormat="1" applyFont="1" applyFill="1" applyBorder="1" applyAlignment="1">
      <alignment horizontal="right" vertical="center" shrinkToFit="1"/>
    </xf>
    <xf numFmtId="0" fontId="12" fillId="7" borderId="22" xfId="0" applyFont="1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shrinkToFit="1"/>
    </xf>
    <xf numFmtId="179" fontId="1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shrinkToFit="1"/>
    </xf>
    <xf numFmtId="179" fontId="10" fillId="0" borderId="53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181" fontId="76" fillId="0" borderId="18" xfId="48" applyNumberFormat="1" applyFont="1" applyFill="1" applyBorder="1" applyAlignment="1">
      <alignment vertical="top"/>
    </xf>
    <xf numFmtId="177" fontId="10" fillId="0" borderId="49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shrinkToFit="1"/>
    </xf>
    <xf numFmtId="177" fontId="10" fillId="0" borderId="46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54" xfId="0" applyNumberFormat="1" applyFont="1" applyFill="1" applyBorder="1" applyAlignment="1">
      <alignment horizontal="right" vertical="center"/>
    </xf>
    <xf numFmtId="0" fontId="16" fillId="0" borderId="49" xfId="0" applyFont="1" applyFill="1" applyBorder="1" applyAlignment="1">
      <alignment horizontal="center" vertical="center" shrinkToFit="1"/>
    </xf>
    <xf numFmtId="177" fontId="10" fillId="0" borderId="50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 shrinkToFit="1"/>
    </xf>
    <xf numFmtId="0" fontId="94" fillId="0" borderId="22" xfId="0" applyFont="1" applyFill="1" applyBorder="1" applyAlignment="1">
      <alignment horizontal="center" vertical="center" shrinkToFit="1"/>
    </xf>
    <xf numFmtId="0" fontId="7" fillId="7" borderId="71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0" fontId="58" fillId="0" borderId="112" xfId="61" applyBorder="1" applyAlignment="1">
      <alignment horizontal="right" vertical="center"/>
      <protection/>
    </xf>
    <xf numFmtId="188" fontId="95" fillId="0" borderId="113" xfId="61" applyNumberFormat="1" applyFont="1" applyBorder="1" applyAlignment="1">
      <alignment horizontal="center" vertical="center"/>
      <protection/>
    </xf>
    <xf numFmtId="188" fontId="95" fillId="0" borderId="114" xfId="61" applyNumberFormat="1" applyFont="1" applyBorder="1" applyAlignment="1">
      <alignment horizontal="center" vertical="center"/>
      <protection/>
    </xf>
    <xf numFmtId="188" fontId="95" fillId="0" borderId="115" xfId="61" applyNumberFormat="1" applyFont="1" applyBorder="1" applyAlignment="1">
      <alignment horizontal="center" vertical="center"/>
      <protection/>
    </xf>
    <xf numFmtId="188" fontId="95" fillId="0" borderId="113" xfId="61" applyNumberFormat="1" applyFont="1" applyFill="1" applyBorder="1" applyAlignment="1">
      <alignment horizontal="center" vertical="center"/>
      <protection/>
    </xf>
    <xf numFmtId="188" fontId="95" fillId="0" borderId="114" xfId="61" applyNumberFormat="1" applyFont="1" applyFill="1" applyBorder="1" applyAlignment="1">
      <alignment horizontal="center" vertical="center"/>
      <protection/>
    </xf>
    <xf numFmtId="188" fontId="95" fillId="0" borderId="115" xfId="61" applyNumberFormat="1" applyFont="1" applyFill="1" applyBorder="1" applyAlignment="1">
      <alignment horizontal="center" vertical="center"/>
      <protection/>
    </xf>
    <xf numFmtId="0" fontId="90" fillId="0" borderId="0" xfId="61" applyFont="1" applyAlignment="1">
      <alignment horizontal="center" vertical="center"/>
      <protection/>
    </xf>
    <xf numFmtId="0" fontId="96" fillId="0" borderId="0" xfId="61" applyFont="1" applyAlignment="1">
      <alignment horizontal="left" vertical="center" wrapText="1"/>
      <protection/>
    </xf>
    <xf numFmtId="0" fontId="97" fillId="0" borderId="0" xfId="61" applyFont="1">
      <alignment vertical="center"/>
      <protection/>
    </xf>
    <xf numFmtId="188" fontId="95" fillId="0" borderId="116" xfId="61" applyNumberFormat="1" applyFont="1" applyBorder="1" applyAlignment="1">
      <alignment horizontal="center" vertical="center"/>
      <protection/>
    </xf>
    <xf numFmtId="188" fontId="95" fillId="0" borderId="117" xfId="61" applyNumberFormat="1" applyFont="1" applyBorder="1" applyAlignment="1">
      <alignment horizontal="center" vertical="center"/>
      <protection/>
    </xf>
    <xf numFmtId="188" fontId="95" fillId="0" borderId="118" xfId="61" applyNumberFormat="1" applyFont="1" applyBorder="1" applyAlignment="1">
      <alignment horizontal="center" vertical="center"/>
      <protection/>
    </xf>
    <xf numFmtId="188" fontId="95" fillId="0" borderId="119" xfId="61" applyNumberFormat="1" applyFont="1" applyBorder="1" applyAlignment="1">
      <alignment horizontal="center" vertical="center"/>
      <protection/>
    </xf>
    <xf numFmtId="188" fontId="95" fillId="0" borderId="120" xfId="61" applyNumberFormat="1" applyFont="1" applyBorder="1" applyAlignment="1">
      <alignment horizontal="center" vertical="center"/>
      <protection/>
    </xf>
    <xf numFmtId="188" fontId="95" fillId="0" borderId="121" xfId="61" applyNumberFormat="1" applyFont="1" applyBorder="1" applyAlignment="1">
      <alignment horizontal="center" vertical="center"/>
      <protection/>
    </xf>
    <xf numFmtId="55" fontId="5" fillId="0" borderId="0" xfId="0" applyNumberFormat="1" applyFont="1" applyFill="1" applyAlignment="1">
      <alignment horizontal="right" vertical="center"/>
    </xf>
    <xf numFmtId="0" fontId="7" fillId="0" borderId="2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4" fillId="28" borderId="18" xfId="0" applyFont="1" applyFill="1" applyBorder="1" applyAlignment="1" applyProtection="1">
      <alignment horizontal="center" vertical="center" wrapText="1"/>
      <protection locked="0"/>
    </xf>
    <xf numFmtId="0" fontId="4" fillId="28" borderId="14" xfId="0" applyFont="1" applyFill="1" applyBorder="1" applyAlignment="1" applyProtection="1">
      <alignment horizontal="center" vertical="center" wrapText="1"/>
      <protection locked="0"/>
    </xf>
    <xf numFmtId="0" fontId="4" fillId="28" borderId="39" xfId="0" applyFont="1" applyFill="1" applyBorder="1" applyAlignment="1" applyProtection="1">
      <alignment horizontal="center" vertical="center" wrapText="1"/>
      <protection locked="0"/>
    </xf>
    <xf numFmtId="0" fontId="4" fillId="28" borderId="28" xfId="0" applyFont="1" applyFill="1" applyBorder="1" applyAlignment="1" applyProtection="1">
      <alignment horizontal="center" vertical="center" wrapText="1"/>
      <protection locked="0"/>
    </xf>
    <xf numFmtId="178" fontId="0" fillId="0" borderId="19" xfId="0" applyNumberFormat="1" applyFill="1" applyBorder="1" applyAlignment="1">
      <alignment horizontal="center"/>
    </xf>
    <xf numFmtId="0" fontId="4" fillId="28" borderId="39" xfId="0" applyFont="1" applyFill="1" applyBorder="1" applyAlignment="1" applyProtection="1">
      <alignment horizontal="center" vertical="center" shrinkToFit="1"/>
      <protection locked="0"/>
    </xf>
    <xf numFmtId="0" fontId="4" fillId="28" borderId="27" xfId="0" applyFont="1" applyFill="1" applyBorder="1" applyAlignment="1" applyProtection="1">
      <alignment horizontal="center" vertical="center" shrinkToFit="1"/>
      <protection locked="0"/>
    </xf>
    <xf numFmtId="0" fontId="4" fillId="28" borderId="28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8" fontId="0" fillId="0" borderId="23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14" xfId="0" applyNumberFormat="1" applyFill="1" applyBorder="1" applyAlignment="1">
      <alignment horizontal="center"/>
    </xf>
    <xf numFmtId="178" fontId="0" fillId="0" borderId="51" xfId="0" applyNumberFormat="1" applyFill="1" applyBorder="1" applyAlignment="1">
      <alignment horizontal="center"/>
    </xf>
    <xf numFmtId="178" fontId="0" fillId="0" borderId="26" xfId="0" applyNumberFormat="1" applyFill="1" applyBorder="1" applyAlignment="1">
      <alignment horizontal="center"/>
    </xf>
    <xf numFmtId="0" fontId="14" fillId="28" borderId="39" xfId="0" applyFont="1" applyFill="1" applyBorder="1" applyAlignment="1" applyProtection="1">
      <alignment horizontal="center" vertical="center"/>
      <protection locked="0"/>
    </xf>
    <xf numFmtId="0" fontId="14" fillId="28" borderId="27" xfId="0" applyFont="1" applyFill="1" applyBorder="1" applyAlignment="1" applyProtection="1">
      <alignment horizontal="center" vertical="center"/>
      <protection locked="0"/>
    </xf>
    <xf numFmtId="0" fontId="14" fillId="28" borderId="28" xfId="0" applyFont="1" applyFill="1" applyBorder="1" applyAlignment="1" applyProtection="1">
      <alignment horizontal="center" vertical="center"/>
      <protection locked="0"/>
    </xf>
    <xf numFmtId="177" fontId="14" fillId="0" borderId="39" xfId="0" applyNumberFormat="1" applyFont="1" applyFill="1" applyBorder="1" applyAlignment="1" applyProtection="1">
      <alignment horizontal="right" vertical="center"/>
      <protection/>
    </xf>
    <xf numFmtId="0" fontId="14" fillId="0" borderId="27" xfId="0" applyFont="1" applyFill="1" applyBorder="1" applyAlignment="1" applyProtection="1">
      <alignment horizontal="right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9" fontId="18" fillId="0" borderId="0" xfId="0" applyNumberFormat="1" applyFont="1" applyFill="1" applyAlignment="1">
      <alignment horizontal="right" vertical="center"/>
    </xf>
    <xf numFmtId="179" fontId="10" fillId="28" borderId="44" xfId="0" applyNumberFormat="1" applyFont="1" applyFill="1" applyBorder="1" applyAlignment="1" applyProtection="1">
      <alignment horizontal="right" vertical="center"/>
      <protection locked="0"/>
    </xf>
    <xf numFmtId="179" fontId="10" fillId="28" borderId="49" xfId="0" applyNumberFormat="1" applyFont="1" applyFill="1" applyBorder="1" applyAlignment="1" applyProtection="1">
      <alignment horizontal="right" vertical="center"/>
      <protection locked="0"/>
    </xf>
    <xf numFmtId="179" fontId="10" fillId="28" borderId="50" xfId="0" applyNumberFormat="1" applyFont="1" applyFill="1" applyBorder="1" applyAlignment="1" applyProtection="1">
      <alignment horizontal="right" vertical="center"/>
      <protection locked="0"/>
    </xf>
    <xf numFmtId="0" fontId="4" fillId="28" borderId="48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Fill="1" applyBorder="1" applyAlignment="1">
      <alignment horizontal="left" vertical="top"/>
    </xf>
    <xf numFmtId="179" fontId="8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48" xfId="0" applyBorder="1" applyAlignment="1">
      <alignment horizontal="center" vertical="center"/>
    </xf>
    <xf numFmtId="179" fontId="18" fillId="0" borderId="27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79" fontId="0" fillId="0" borderId="30" xfId="0" applyNumberFormat="1" applyFill="1" applyBorder="1" applyAlignment="1">
      <alignment horizontal="center"/>
    </xf>
    <xf numFmtId="179" fontId="0" fillId="0" borderId="31" xfId="0" applyNumberFormat="1" applyFill="1" applyBorder="1" applyAlignment="1">
      <alignment horizontal="center"/>
    </xf>
    <xf numFmtId="179" fontId="0" fillId="0" borderId="38" xfId="0" applyNumberFormat="1" applyFill="1" applyBorder="1" applyAlignment="1">
      <alignment horizont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4" fillId="0" borderId="24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179" fontId="4" fillId="28" borderId="29" xfId="0" applyNumberFormat="1" applyFont="1" applyFill="1" applyBorder="1" applyAlignment="1" applyProtection="1">
      <alignment horizontal="right" vertical="center"/>
      <protection locked="0"/>
    </xf>
    <xf numFmtId="179" fontId="4" fillId="28" borderId="15" xfId="0" applyNumberFormat="1" applyFont="1" applyFill="1" applyBorder="1" applyAlignment="1" applyProtection="1">
      <alignment horizontal="right" vertical="center"/>
      <protection locked="0"/>
    </xf>
    <xf numFmtId="179" fontId="4" fillId="28" borderId="20" xfId="0" applyNumberFormat="1" applyFont="1" applyFill="1" applyBorder="1" applyAlignment="1" applyProtection="1">
      <alignment horizontal="right" vertical="center"/>
      <protection locked="0"/>
    </xf>
    <xf numFmtId="179" fontId="4" fillId="0" borderId="74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76" fontId="4" fillId="28" borderId="48" xfId="0" applyNumberFormat="1" applyFont="1" applyFill="1" applyBorder="1" applyAlignment="1" applyProtection="1">
      <alignment horizontal="center" vertical="center" shrinkToFit="1"/>
      <protection locked="0"/>
    </xf>
    <xf numFmtId="176" fontId="4" fillId="28" borderId="46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34" xfId="0" applyNumberFormat="1" applyFont="1" applyFill="1" applyBorder="1" applyAlignment="1">
      <alignment horizontal="right" vertical="center"/>
    </xf>
    <xf numFmtId="179" fontId="10" fillId="0" borderId="41" xfId="0" applyNumberFormat="1" applyFont="1" applyFill="1" applyBorder="1" applyAlignment="1">
      <alignment horizontal="right" vertical="center"/>
    </xf>
    <xf numFmtId="179" fontId="10" fillId="0" borderId="17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22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187" fontId="4" fillId="28" borderId="48" xfId="0" applyNumberFormat="1" applyFont="1" applyFill="1" applyBorder="1" applyAlignment="1" applyProtection="1">
      <alignment horizontal="center" vertical="center" shrinkToFit="1"/>
      <protection locked="0"/>
    </xf>
    <xf numFmtId="187" fontId="4" fillId="28" borderId="46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122" xfId="0" applyNumberFormat="1" applyFont="1" applyFill="1" applyBorder="1" applyAlignment="1">
      <alignment horizontal="center" vertical="center"/>
    </xf>
    <xf numFmtId="179" fontId="10" fillId="0" borderId="123" xfId="0" applyNumberFormat="1" applyFont="1" applyFill="1" applyBorder="1" applyAlignment="1">
      <alignment horizontal="center" vertical="center"/>
    </xf>
    <xf numFmtId="179" fontId="10" fillId="0" borderId="124" xfId="0" applyNumberFormat="1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22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179" fontId="10" fillId="0" borderId="125" xfId="0" applyNumberFormat="1" applyFont="1" applyFill="1" applyBorder="1" applyAlignment="1">
      <alignment horizontal="right" vertical="center"/>
    </xf>
    <xf numFmtId="179" fontId="10" fillId="0" borderId="126" xfId="0" applyNumberFormat="1" applyFont="1" applyFill="1" applyBorder="1" applyAlignment="1">
      <alignment horizontal="right" vertical="center"/>
    </xf>
    <xf numFmtId="179" fontId="10" fillId="0" borderId="127" xfId="0" applyNumberFormat="1" applyFont="1" applyFill="1" applyBorder="1" applyAlignment="1">
      <alignment horizontal="right" vertical="center"/>
    </xf>
    <xf numFmtId="0" fontId="6" fillId="28" borderId="48" xfId="0" applyFont="1" applyFill="1" applyBorder="1" applyAlignment="1" applyProtection="1">
      <alignment horizontal="center" vertical="center" shrinkToFit="1"/>
      <protection locked="0"/>
    </xf>
    <xf numFmtId="0" fontId="6" fillId="28" borderId="46" xfId="0" applyFont="1" applyFill="1" applyBorder="1" applyAlignment="1" applyProtection="1">
      <alignment horizontal="center" vertical="center" shrinkToFit="1"/>
      <protection locked="0"/>
    </xf>
    <xf numFmtId="179" fontId="10" fillId="0" borderId="25" xfId="0" applyNumberFormat="1" applyFont="1" applyFill="1" applyBorder="1" applyAlignment="1">
      <alignment horizontal="center" vertical="center" shrinkToFit="1"/>
    </xf>
    <xf numFmtId="179" fontId="10" fillId="0" borderId="24" xfId="0" applyNumberFormat="1" applyFont="1" applyFill="1" applyBorder="1" applyAlignment="1">
      <alignment horizontal="center" vertical="center" shrinkToFit="1"/>
    </xf>
    <xf numFmtId="179" fontId="10" fillId="0" borderId="25" xfId="0" applyNumberFormat="1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9" fontId="8" fillId="0" borderId="48" xfId="0" applyNumberFormat="1" applyFont="1" applyFill="1" applyBorder="1" applyAlignment="1">
      <alignment horizontal="right" vertical="center"/>
    </xf>
    <xf numFmtId="179" fontId="10" fillId="28" borderId="11" xfId="0" applyNumberFormat="1" applyFont="1" applyFill="1" applyBorder="1" applyAlignment="1" applyProtection="1">
      <alignment horizontal="right" vertical="center"/>
      <protection locked="0"/>
    </xf>
    <xf numFmtId="179" fontId="10" fillId="28" borderId="22" xfId="0" applyNumberFormat="1" applyFont="1" applyFill="1" applyBorder="1" applyAlignment="1" applyProtection="1">
      <alignment horizontal="right" vertical="center"/>
      <protection locked="0"/>
    </xf>
    <xf numFmtId="179" fontId="10" fillId="28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81" fontId="5" fillId="0" borderId="18" xfId="48" applyNumberFormat="1" applyFont="1" applyFill="1" applyBorder="1" applyAlignment="1">
      <alignment horizontal="left" vertical="center" wrapText="1"/>
    </xf>
    <xf numFmtId="181" fontId="5" fillId="0" borderId="0" xfId="48" applyNumberFormat="1" applyFont="1" applyFill="1" applyBorder="1" applyAlignment="1">
      <alignment horizontal="left" vertical="center" wrapText="1"/>
    </xf>
    <xf numFmtId="181" fontId="5" fillId="0" borderId="14" xfId="48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179" fontId="10" fillId="28" borderId="34" xfId="0" applyNumberFormat="1" applyFont="1" applyFill="1" applyBorder="1" applyAlignment="1" applyProtection="1">
      <alignment horizontal="right" vertical="center"/>
      <protection locked="0"/>
    </xf>
    <xf numFmtId="179" fontId="10" fillId="28" borderId="41" xfId="0" applyNumberFormat="1" applyFont="1" applyFill="1" applyBorder="1" applyAlignment="1" applyProtection="1">
      <alignment horizontal="right" vertical="center"/>
      <protection locked="0"/>
    </xf>
    <xf numFmtId="179" fontId="10" fillId="28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right" vertical="top" wrapText="1"/>
    </xf>
    <xf numFmtId="0" fontId="5" fillId="0" borderId="47" xfId="0" applyFont="1" applyFill="1" applyBorder="1" applyAlignment="1">
      <alignment horizontal="right" vertical="top"/>
    </xf>
    <xf numFmtId="0" fontId="5" fillId="0" borderId="52" xfId="0" applyFont="1" applyFill="1" applyBorder="1" applyAlignment="1">
      <alignment horizontal="right" vertical="top"/>
    </xf>
    <xf numFmtId="179" fontId="10" fillId="0" borderId="11" xfId="0" applyNumberFormat="1" applyFont="1" applyFill="1" applyBorder="1" applyAlignment="1" applyProtection="1">
      <alignment horizontal="right" vertical="center"/>
      <protection locked="0"/>
    </xf>
    <xf numFmtId="179" fontId="10" fillId="0" borderId="22" xfId="0" applyNumberFormat="1" applyFont="1" applyFill="1" applyBorder="1" applyAlignment="1" applyProtection="1">
      <alignment horizontal="right" vertical="center"/>
      <protection locked="0"/>
    </xf>
    <xf numFmtId="179" fontId="10" fillId="0" borderId="21" xfId="0" applyNumberFormat="1" applyFont="1" applyFill="1" applyBorder="1" applyAlignment="1" applyProtection="1">
      <alignment horizontal="right" vertical="center"/>
      <protection locked="0"/>
    </xf>
    <xf numFmtId="179" fontId="10" fillId="0" borderId="11" xfId="0" applyNumberFormat="1" applyFont="1" applyFill="1" applyBorder="1" applyAlignment="1" applyProtection="1">
      <alignment horizontal="right" vertical="center"/>
      <protection/>
    </xf>
    <xf numFmtId="179" fontId="10" fillId="0" borderId="22" xfId="0" applyNumberFormat="1" applyFont="1" applyFill="1" applyBorder="1" applyAlignment="1" applyProtection="1">
      <alignment horizontal="right" vertical="center"/>
      <protection/>
    </xf>
    <xf numFmtId="179" fontId="1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 shrinkToFit="1"/>
    </xf>
    <xf numFmtId="0" fontId="5" fillId="0" borderId="14" xfId="0" applyFont="1" applyFill="1" applyBorder="1" applyAlignment="1">
      <alignment horizontal="left" vertical="top" shrinkToFi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179" fontId="10" fillId="0" borderId="44" xfId="0" applyNumberFormat="1" applyFont="1" applyFill="1" applyBorder="1" applyAlignment="1" applyProtection="1">
      <alignment horizontal="right" vertical="center"/>
      <protection/>
    </xf>
    <xf numFmtId="179" fontId="10" fillId="0" borderId="49" xfId="0" applyNumberFormat="1" applyFont="1" applyFill="1" applyBorder="1" applyAlignment="1" applyProtection="1">
      <alignment horizontal="right" vertical="center"/>
      <protection/>
    </xf>
    <xf numFmtId="179" fontId="10" fillId="0" borderId="50" xfId="0" applyNumberFormat="1" applyFont="1" applyFill="1" applyBorder="1" applyAlignment="1" applyProtection="1">
      <alignment horizontal="right" vertical="center"/>
      <protection/>
    </xf>
    <xf numFmtId="179" fontId="4" fillId="0" borderId="44" xfId="0" applyNumberFormat="1" applyFont="1" applyFill="1" applyBorder="1" applyAlignment="1" applyProtection="1">
      <alignment horizontal="right" vertical="center"/>
      <protection/>
    </xf>
    <xf numFmtId="179" fontId="4" fillId="0" borderId="49" xfId="0" applyNumberFormat="1" applyFont="1" applyFill="1" applyBorder="1" applyAlignment="1" applyProtection="1">
      <alignment horizontal="right" vertical="center"/>
      <protection/>
    </xf>
    <xf numFmtId="179" fontId="4" fillId="0" borderId="50" xfId="0" applyNumberFormat="1" applyFont="1" applyFill="1" applyBorder="1" applyAlignment="1" applyProtection="1">
      <alignment horizontal="right" vertical="center"/>
      <protection/>
    </xf>
    <xf numFmtId="179" fontId="10" fillId="28" borderId="13" xfId="0" applyNumberFormat="1" applyFont="1" applyFill="1" applyBorder="1" applyAlignment="1" applyProtection="1">
      <alignment horizontal="right" vertical="center"/>
      <protection locked="0"/>
    </xf>
    <xf numFmtId="179" fontId="10" fillId="28" borderId="48" xfId="0" applyNumberFormat="1" applyFont="1" applyFill="1" applyBorder="1" applyAlignment="1" applyProtection="1">
      <alignment horizontal="right" vertical="center"/>
      <protection locked="0"/>
    </xf>
    <xf numFmtId="179" fontId="10" fillId="28" borderId="46" xfId="0" applyNumberFormat="1" applyFont="1" applyFill="1" applyBorder="1" applyAlignment="1" applyProtection="1">
      <alignment horizontal="right" vertical="center"/>
      <protection locked="0"/>
    </xf>
    <xf numFmtId="179" fontId="10" fillId="28" borderId="36" xfId="0" applyNumberFormat="1" applyFont="1" applyFill="1" applyBorder="1" applyAlignment="1" applyProtection="1">
      <alignment horizontal="right" vertical="center"/>
      <protection locked="0"/>
    </xf>
    <xf numFmtId="179" fontId="10" fillId="28" borderId="42" xfId="0" applyNumberFormat="1" applyFont="1" applyFill="1" applyBorder="1" applyAlignment="1" applyProtection="1">
      <alignment horizontal="right" vertical="center"/>
      <protection locked="0"/>
    </xf>
    <xf numFmtId="179" fontId="10" fillId="28" borderId="53" xfId="0" applyNumberFormat="1" applyFont="1" applyFill="1" applyBorder="1" applyAlignment="1" applyProtection="1">
      <alignment horizontal="right" vertical="center"/>
      <protection locked="0"/>
    </xf>
    <xf numFmtId="179" fontId="10" fillId="0" borderId="36" xfId="0" applyNumberFormat="1" applyFont="1" applyFill="1" applyBorder="1" applyAlignment="1">
      <alignment horizontal="right" vertical="center"/>
    </xf>
    <xf numFmtId="179" fontId="10" fillId="0" borderId="42" xfId="0" applyNumberFormat="1" applyFont="1" applyFill="1" applyBorder="1" applyAlignment="1">
      <alignment horizontal="right" vertical="center"/>
    </xf>
    <xf numFmtId="179" fontId="10" fillId="0" borderId="53" xfId="0" applyNumberFormat="1" applyFont="1" applyFill="1" applyBorder="1" applyAlignment="1">
      <alignment horizontal="right" vertical="center"/>
    </xf>
    <xf numFmtId="179" fontId="10" fillId="28" borderId="71" xfId="0" applyNumberFormat="1" applyFont="1" applyFill="1" applyBorder="1" applyAlignment="1" applyProtection="1">
      <alignment horizontal="right" vertical="center"/>
      <protection locked="0"/>
    </xf>
    <xf numFmtId="179" fontId="10" fillId="28" borderId="65" xfId="0" applyNumberFormat="1" applyFont="1" applyFill="1" applyBorder="1" applyAlignment="1" applyProtection="1">
      <alignment horizontal="right" vertical="center"/>
      <protection locked="0"/>
    </xf>
    <xf numFmtId="179" fontId="10" fillId="28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 applyProtection="1">
      <alignment horizontal="right" vertical="center"/>
      <protection/>
    </xf>
    <xf numFmtId="179" fontId="4" fillId="0" borderId="31" xfId="0" applyNumberFormat="1" applyFont="1" applyFill="1" applyBorder="1" applyAlignment="1" applyProtection="1">
      <alignment horizontal="right" vertical="center"/>
      <protection/>
    </xf>
    <xf numFmtId="179" fontId="4" fillId="0" borderId="38" xfId="0" applyNumberFormat="1" applyFont="1" applyFill="1" applyBorder="1" applyAlignment="1" applyProtection="1">
      <alignment horizontal="right" vertical="center"/>
      <protection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76" fillId="0" borderId="18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179" fontId="1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/>
    </xf>
    <xf numFmtId="179" fontId="4" fillId="0" borderId="34" xfId="0" applyNumberFormat="1" applyFont="1" applyFill="1" applyBorder="1" applyAlignment="1" applyProtection="1">
      <alignment horizontal="right" vertical="center"/>
      <protection/>
    </xf>
    <xf numFmtId="179" fontId="4" fillId="0" borderId="41" xfId="0" applyNumberFormat="1" applyFont="1" applyFill="1" applyBorder="1" applyAlignment="1" applyProtection="1">
      <alignment horizontal="right" vertical="center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40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left" vertical="center" shrinkToFit="1"/>
    </xf>
    <xf numFmtId="0" fontId="5" fillId="7" borderId="0" xfId="0" applyFont="1" applyFill="1" applyBorder="1" applyAlignment="1">
      <alignment horizontal="left" vertical="center" shrinkToFit="1"/>
    </xf>
    <xf numFmtId="0" fontId="5" fillId="7" borderId="14" xfId="0" applyFont="1" applyFill="1" applyBorder="1" applyAlignment="1">
      <alignment horizontal="left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22" xfId="0" applyNumberFormat="1" applyFont="1" applyFill="1" applyBorder="1" applyAlignment="1" applyProtection="1">
      <alignment horizontal="right" vertical="center"/>
      <protection/>
    </xf>
    <xf numFmtId="179" fontId="4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179" fontId="10" fillId="0" borderId="122" xfId="0" applyNumberFormat="1" applyFont="1" applyFill="1" applyBorder="1" applyAlignment="1">
      <alignment horizontal="right" vertical="center"/>
    </xf>
    <xf numFmtId="179" fontId="10" fillId="0" borderId="123" xfId="0" applyNumberFormat="1" applyFont="1" applyFill="1" applyBorder="1" applyAlignment="1">
      <alignment horizontal="right" vertical="center"/>
    </xf>
    <xf numFmtId="179" fontId="10" fillId="0" borderId="124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48" xfId="0" applyNumberFormat="1" applyFont="1" applyFill="1" applyBorder="1" applyAlignment="1">
      <alignment horizontal="right" vertical="center"/>
    </xf>
    <xf numFmtId="179" fontId="10" fillId="0" borderId="46" xfId="0" applyNumberFormat="1" applyFont="1" applyFill="1" applyBorder="1" applyAlignment="1">
      <alignment horizontal="right" vertical="center"/>
    </xf>
    <xf numFmtId="179" fontId="10" fillId="0" borderId="71" xfId="0" applyNumberFormat="1" applyFont="1" applyFill="1" applyBorder="1" applyAlignment="1">
      <alignment horizontal="right" vertical="center"/>
    </xf>
    <xf numFmtId="179" fontId="10" fillId="0" borderId="65" xfId="0" applyNumberFormat="1" applyFont="1" applyFill="1" applyBorder="1" applyAlignment="1">
      <alignment horizontal="right" vertical="center"/>
    </xf>
    <xf numFmtId="179" fontId="10" fillId="0" borderId="54" xfId="0" applyNumberFormat="1" applyFont="1" applyFill="1" applyBorder="1" applyAlignment="1">
      <alignment horizontal="right" vertical="center"/>
    </xf>
    <xf numFmtId="179" fontId="4" fillId="0" borderId="122" xfId="0" applyNumberFormat="1" applyFont="1" applyFill="1" applyBorder="1" applyAlignment="1">
      <alignment horizontal="right" vertical="center"/>
    </xf>
    <xf numFmtId="179" fontId="4" fillId="0" borderId="123" xfId="0" applyNumberFormat="1" applyFont="1" applyFill="1" applyBorder="1" applyAlignment="1">
      <alignment horizontal="right" vertical="center"/>
    </xf>
    <xf numFmtId="179" fontId="4" fillId="0" borderId="124" xfId="0" applyNumberFormat="1" applyFont="1" applyFill="1" applyBorder="1" applyAlignment="1">
      <alignment horizontal="right" vertical="center"/>
    </xf>
    <xf numFmtId="179" fontId="10" fillId="0" borderId="34" xfId="0" applyNumberFormat="1" applyFont="1" applyFill="1" applyBorder="1" applyAlignment="1" applyProtection="1">
      <alignment horizontal="right" vertical="center"/>
      <protection/>
    </xf>
    <xf numFmtId="179" fontId="10" fillId="0" borderId="41" xfId="0" applyNumberFormat="1" applyFont="1" applyFill="1" applyBorder="1" applyAlignment="1" applyProtection="1">
      <alignment horizontal="right" vertical="center"/>
      <protection/>
    </xf>
    <xf numFmtId="179" fontId="10" fillId="0" borderId="17" xfId="0" applyNumberFormat="1" applyFont="1" applyFill="1" applyBorder="1" applyAlignment="1" applyProtection="1">
      <alignment horizontal="right" vertical="center"/>
      <protection/>
    </xf>
    <xf numFmtId="181" fontId="5" fillId="0" borderId="18" xfId="48" applyNumberFormat="1" applyFont="1" applyFill="1" applyBorder="1" applyAlignment="1">
      <alignment horizontal="left" vertical="top" wrapText="1"/>
    </xf>
    <xf numFmtId="181" fontId="5" fillId="0" borderId="0" xfId="48" applyNumberFormat="1" applyFont="1" applyFill="1" applyBorder="1" applyAlignment="1">
      <alignment horizontal="left" vertical="top" wrapText="1"/>
    </xf>
    <xf numFmtId="181" fontId="5" fillId="0" borderId="14" xfId="48" applyNumberFormat="1" applyFont="1" applyFill="1" applyBorder="1" applyAlignment="1">
      <alignment horizontal="left" vertical="top" wrapText="1"/>
    </xf>
    <xf numFmtId="182" fontId="8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181" fontId="5" fillId="0" borderId="18" xfId="48" applyNumberFormat="1" applyFont="1" applyFill="1" applyBorder="1" applyAlignment="1">
      <alignment horizontal="center" vertical="top" wrapText="1"/>
    </xf>
    <xf numFmtId="181" fontId="5" fillId="0" borderId="0" xfId="48" applyNumberFormat="1" applyFont="1" applyFill="1" applyBorder="1" applyAlignment="1">
      <alignment horizontal="center" vertical="top" wrapText="1"/>
    </xf>
    <xf numFmtId="181" fontId="5" fillId="0" borderId="14" xfId="48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79" fontId="10" fillId="7" borderId="11" xfId="0" applyNumberFormat="1" applyFont="1" applyFill="1" applyBorder="1" applyAlignment="1">
      <alignment horizontal="right" vertical="center"/>
    </xf>
    <xf numFmtId="179" fontId="10" fillId="7" borderId="22" xfId="0" applyNumberFormat="1" applyFont="1" applyFill="1" applyBorder="1" applyAlignment="1">
      <alignment horizontal="right" vertical="center"/>
    </xf>
    <xf numFmtId="179" fontId="10" fillId="7" borderId="21" xfId="0" applyNumberFormat="1" applyFont="1" applyFill="1" applyBorder="1" applyAlignment="1">
      <alignment horizontal="right" vertical="center"/>
    </xf>
    <xf numFmtId="181" fontId="5" fillId="0" borderId="18" xfId="48" applyNumberFormat="1" applyFont="1" applyFill="1" applyBorder="1" applyAlignment="1">
      <alignment horizontal="left" vertical="center" shrinkToFit="1"/>
    </xf>
    <xf numFmtId="181" fontId="5" fillId="0" borderId="0" xfId="48" applyNumberFormat="1" applyFont="1" applyFill="1" applyAlignment="1">
      <alignment horizontal="left" vertical="center" shrinkToFit="1"/>
    </xf>
    <xf numFmtId="181" fontId="5" fillId="0" borderId="14" xfId="48" applyNumberFormat="1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181" fontId="5" fillId="0" borderId="18" xfId="48" applyNumberFormat="1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left" vertical="top" wrapText="1" shrinkToFit="1"/>
    </xf>
    <xf numFmtId="181" fontId="76" fillId="0" borderId="29" xfId="48" applyNumberFormat="1" applyFont="1" applyFill="1" applyBorder="1" applyAlignment="1">
      <alignment horizontal="center" vertical="top" wrapText="1"/>
    </xf>
    <xf numFmtId="181" fontId="76" fillId="0" borderId="15" xfId="48" applyNumberFormat="1" applyFont="1" applyFill="1" applyBorder="1" applyAlignment="1">
      <alignment horizontal="center" vertical="top" wrapText="1"/>
    </xf>
    <xf numFmtId="181" fontId="76" fillId="0" borderId="20" xfId="48" applyNumberFormat="1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76" fillId="0" borderId="14" xfId="0" applyFont="1" applyFill="1" applyBorder="1" applyAlignment="1">
      <alignment horizontal="left"/>
    </xf>
    <xf numFmtId="179" fontId="4" fillId="0" borderId="11" xfId="0" applyNumberFormat="1" applyFont="1" applyFill="1" applyBorder="1" applyAlignment="1" applyProtection="1">
      <alignment horizontal="right" vertical="center"/>
      <protection locked="0"/>
    </xf>
    <xf numFmtId="179" fontId="4" fillId="0" borderId="22" xfId="0" applyNumberFormat="1" applyFont="1" applyFill="1" applyBorder="1" applyAlignment="1" applyProtection="1">
      <alignment horizontal="right" vertical="center"/>
      <protection locked="0"/>
    </xf>
    <xf numFmtId="179" fontId="4" fillId="0" borderId="21" xfId="0" applyNumberFormat="1" applyFont="1" applyFill="1" applyBorder="1" applyAlignment="1" applyProtection="1">
      <alignment horizontal="right" vertical="center"/>
      <protection locked="0"/>
    </xf>
    <xf numFmtId="0" fontId="76" fillId="0" borderId="18" xfId="0" applyFont="1" applyFill="1" applyBorder="1" applyAlignment="1">
      <alignment horizontal="center" vertical="top"/>
    </xf>
    <xf numFmtId="0" fontId="76" fillId="0" borderId="0" xfId="0" applyFont="1" applyFill="1" applyBorder="1" applyAlignment="1">
      <alignment horizontal="center" vertical="top"/>
    </xf>
    <xf numFmtId="0" fontId="76" fillId="0" borderId="14" xfId="0" applyFont="1" applyFill="1" applyBorder="1" applyAlignment="1">
      <alignment horizontal="center" vertical="top"/>
    </xf>
    <xf numFmtId="0" fontId="76" fillId="0" borderId="18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6" fillId="0" borderId="18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 wrapText="1"/>
    </xf>
    <xf numFmtId="0" fontId="76" fillId="0" borderId="14" xfId="0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179" fontId="4" fillId="0" borderId="128" xfId="0" applyNumberFormat="1" applyFont="1" applyFill="1" applyBorder="1" applyAlignment="1">
      <alignment horizontal="right" vertical="center"/>
    </xf>
    <xf numFmtId="179" fontId="4" fillId="0" borderId="129" xfId="0" applyNumberFormat="1" applyFont="1" applyFill="1" applyBorder="1" applyAlignment="1">
      <alignment horizontal="right" vertical="center"/>
    </xf>
    <xf numFmtId="179" fontId="4" fillId="0" borderId="130" xfId="0" applyNumberFormat="1" applyFont="1" applyFill="1" applyBorder="1" applyAlignment="1">
      <alignment horizontal="right" vertical="center"/>
    </xf>
    <xf numFmtId="179" fontId="4" fillId="0" borderId="131" xfId="0" applyNumberFormat="1" applyFont="1" applyFill="1" applyBorder="1" applyAlignment="1">
      <alignment horizontal="right" vertical="center"/>
    </xf>
    <xf numFmtId="179" fontId="4" fillId="0" borderId="132" xfId="0" applyNumberFormat="1" applyFont="1" applyFill="1" applyBorder="1" applyAlignment="1">
      <alignment horizontal="right" vertical="center"/>
    </xf>
    <xf numFmtId="179" fontId="4" fillId="0" borderId="13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179" fontId="10" fillId="0" borderId="134" xfId="0" applyNumberFormat="1" applyFont="1" applyFill="1" applyBorder="1" applyAlignment="1">
      <alignment horizontal="right" vertical="center"/>
    </xf>
    <xf numFmtId="179" fontId="10" fillId="0" borderId="135" xfId="0" applyNumberFormat="1" applyFont="1" applyFill="1" applyBorder="1" applyAlignment="1">
      <alignment horizontal="right" vertical="center"/>
    </xf>
    <xf numFmtId="179" fontId="10" fillId="0" borderId="136" xfId="0" applyNumberFormat="1" applyFont="1" applyFill="1" applyBorder="1" applyAlignment="1">
      <alignment horizontal="right" vertical="center"/>
    </xf>
    <xf numFmtId="179" fontId="10" fillId="0" borderId="131" xfId="0" applyNumberFormat="1" applyFont="1" applyFill="1" applyBorder="1" applyAlignment="1">
      <alignment horizontal="right" vertical="center"/>
    </xf>
    <xf numFmtId="179" fontId="10" fillId="0" borderId="132" xfId="0" applyNumberFormat="1" applyFont="1" applyFill="1" applyBorder="1" applyAlignment="1">
      <alignment horizontal="right" vertical="center"/>
    </xf>
    <xf numFmtId="179" fontId="10" fillId="0" borderId="13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4" xfId="0" applyFont="1" applyFill="1" applyBorder="1" applyAlignment="1">
      <alignment horizontal="left" shrinkToFit="1"/>
    </xf>
    <xf numFmtId="179" fontId="4" fillId="0" borderId="36" xfId="0" applyNumberFormat="1" applyFont="1" applyFill="1" applyBorder="1" applyAlignment="1" applyProtection="1">
      <alignment horizontal="right" vertical="center"/>
      <protection locked="0"/>
    </xf>
    <xf numFmtId="179" fontId="4" fillId="0" borderId="42" xfId="0" applyNumberFormat="1" applyFont="1" applyFill="1" applyBorder="1" applyAlignment="1" applyProtection="1">
      <alignment horizontal="right" vertical="center"/>
      <protection locked="0"/>
    </xf>
    <xf numFmtId="179" fontId="4" fillId="0" borderId="53" xfId="0" applyNumberFormat="1" applyFont="1" applyFill="1" applyBorder="1" applyAlignment="1" applyProtection="1">
      <alignment horizontal="right" vertical="center"/>
      <protection locked="0"/>
    </xf>
    <xf numFmtId="179" fontId="10" fillId="0" borderId="44" xfId="0" applyNumberFormat="1" applyFont="1" applyFill="1" applyBorder="1" applyAlignment="1">
      <alignment horizontal="right" vertical="center"/>
    </xf>
    <xf numFmtId="179" fontId="10" fillId="0" borderId="49" xfId="0" applyNumberFormat="1" applyFont="1" applyFill="1" applyBorder="1" applyAlignment="1">
      <alignment horizontal="right" vertical="center"/>
    </xf>
    <xf numFmtId="179" fontId="10" fillId="0" borderId="5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shrinkToFit="1"/>
    </xf>
    <xf numFmtId="0" fontId="5" fillId="0" borderId="15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left" shrinkToFit="1"/>
    </xf>
    <xf numFmtId="179" fontId="4" fillId="0" borderId="3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0" fontId="76" fillId="0" borderId="12" xfId="0" applyFont="1" applyFill="1" applyBorder="1" applyAlignment="1">
      <alignment horizontal="center"/>
    </xf>
    <xf numFmtId="0" fontId="76" fillId="0" borderId="47" xfId="0" applyFont="1" applyFill="1" applyBorder="1" applyAlignment="1">
      <alignment horizontal="center"/>
    </xf>
    <xf numFmtId="0" fontId="76" fillId="0" borderId="5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179" fontId="4" fillId="0" borderId="128" xfId="0" applyNumberFormat="1" applyFont="1" applyFill="1" applyBorder="1" applyAlignment="1" applyProtection="1">
      <alignment horizontal="center" vertical="center"/>
      <protection/>
    </xf>
    <xf numFmtId="179" fontId="4" fillId="0" borderId="129" xfId="0" applyNumberFormat="1" applyFont="1" applyFill="1" applyBorder="1" applyAlignment="1" applyProtection="1">
      <alignment horizontal="center" vertical="center"/>
      <protection/>
    </xf>
    <xf numFmtId="179" fontId="4" fillId="0" borderId="130" xfId="0" applyNumberFormat="1" applyFont="1" applyFill="1" applyBorder="1" applyAlignment="1" applyProtection="1">
      <alignment horizontal="center" vertical="center"/>
      <protection/>
    </xf>
    <xf numFmtId="179" fontId="4" fillId="0" borderId="122" xfId="0" applyNumberFormat="1" applyFont="1" applyFill="1" applyBorder="1" applyAlignment="1" applyProtection="1">
      <alignment horizontal="center" vertical="center"/>
      <protection/>
    </xf>
    <xf numFmtId="179" fontId="4" fillId="0" borderId="123" xfId="0" applyNumberFormat="1" applyFont="1" applyFill="1" applyBorder="1" applyAlignment="1" applyProtection="1">
      <alignment horizontal="center" vertical="center"/>
      <protection/>
    </xf>
    <xf numFmtId="179" fontId="4" fillId="0" borderId="124" xfId="0" applyNumberFormat="1" applyFont="1" applyFill="1" applyBorder="1" applyAlignment="1" applyProtection="1">
      <alignment horizontal="center" vertical="center"/>
      <protection/>
    </xf>
    <xf numFmtId="179" fontId="4" fillId="0" borderId="137" xfId="0" applyNumberFormat="1" applyFont="1" applyFill="1" applyBorder="1" applyAlignment="1" applyProtection="1">
      <alignment horizontal="center" vertical="center"/>
      <protection/>
    </xf>
    <xf numFmtId="179" fontId="4" fillId="0" borderId="138" xfId="0" applyNumberFormat="1" applyFont="1" applyFill="1" applyBorder="1" applyAlignment="1" applyProtection="1">
      <alignment horizontal="center" vertical="center"/>
      <protection/>
    </xf>
    <xf numFmtId="179" fontId="4" fillId="0" borderId="139" xfId="0" applyNumberFormat="1" applyFont="1" applyFill="1" applyBorder="1" applyAlignment="1" applyProtection="1">
      <alignment horizontal="center" vertical="center"/>
      <protection/>
    </xf>
    <xf numFmtId="177" fontId="18" fillId="0" borderId="0" xfId="0" applyNumberFormat="1" applyFont="1" applyFill="1" applyAlignment="1">
      <alignment horizontal="right" vertical="center"/>
    </xf>
    <xf numFmtId="177" fontId="18" fillId="0" borderId="27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 shrinkToFit="1"/>
    </xf>
    <xf numFmtId="0" fontId="5" fillId="0" borderId="48" xfId="0" applyFont="1" applyFill="1" applyBorder="1" applyAlignment="1">
      <alignment horizontal="left" vertical="top" shrinkToFit="1"/>
    </xf>
    <xf numFmtId="187" fontId="4" fillId="28" borderId="48" xfId="0" applyNumberFormat="1" applyFont="1" applyFill="1" applyBorder="1" applyAlignment="1" applyProtection="1">
      <alignment horizontal="center" vertical="center"/>
      <protection locked="0"/>
    </xf>
    <xf numFmtId="187" fontId="4" fillId="28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176" fontId="4" fillId="28" borderId="48" xfId="0" applyNumberFormat="1" applyFont="1" applyFill="1" applyBorder="1" applyAlignment="1" applyProtection="1">
      <alignment horizontal="center" vertical="center"/>
      <protection locked="0"/>
    </xf>
    <xf numFmtId="176" fontId="4" fillId="28" borderId="46" xfId="0" applyNumberFormat="1" applyFont="1" applyFill="1" applyBorder="1" applyAlignment="1" applyProtection="1">
      <alignment horizontal="center" vertical="center"/>
      <protection locked="0"/>
    </xf>
    <xf numFmtId="177" fontId="8" fillId="0" borderId="48" xfId="0" applyNumberFormat="1" applyFont="1" applyFill="1" applyBorder="1" applyAlignment="1">
      <alignment horizontal="right" vertical="center"/>
    </xf>
    <xf numFmtId="0" fontId="4" fillId="28" borderId="46" xfId="0" applyFont="1" applyFill="1" applyBorder="1" applyAlignment="1" applyProtection="1">
      <alignment horizontal="center" vertical="center" shrinkToFit="1"/>
      <protection locked="0"/>
    </xf>
    <xf numFmtId="179" fontId="10" fillId="0" borderId="137" xfId="0" applyNumberFormat="1" applyFont="1" applyFill="1" applyBorder="1" applyAlignment="1">
      <alignment horizontal="center" vertical="center"/>
    </xf>
    <xf numFmtId="179" fontId="10" fillId="0" borderId="138" xfId="0" applyNumberFormat="1" applyFont="1" applyFill="1" applyBorder="1" applyAlignment="1">
      <alignment horizontal="center" vertical="center"/>
    </xf>
    <xf numFmtId="179" fontId="10" fillId="0" borderId="139" xfId="0" applyNumberFormat="1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/>
    </xf>
    <xf numFmtId="179" fontId="4" fillId="0" borderId="39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right"/>
    </xf>
    <xf numFmtId="0" fontId="0" fillId="0" borderId="3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179" fontId="4" fillId="0" borderId="76" xfId="0" applyNumberFormat="1" applyFont="1" applyFill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left" vertical="top" wrapText="1"/>
    </xf>
    <xf numFmtId="181" fontId="5" fillId="0" borderId="0" xfId="0" applyNumberFormat="1" applyFont="1" applyFill="1" applyBorder="1" applyAlignment="1">
      <alignment horizontal="left" vertical="top" wrapText="1"/>
    </xf>
    <xf numFmtId="181" fontId="5" fillId="0" borderId="14" xfId="0" applyNumberFormat="1" applyFont="1" applyFill="1" applyBorder="1" applyAlignment="1">
      <alignment horizontal="left" vertical="top" wrapText="1"/>
    </xf>
    <xf numFmtId="179" fontId="4" fillId="0" borderId="75" xfId="0" applyNumberFormat="1" applyFont="1" applyFill="1" applyBorder="1" applyAlignment="1">
      <alignment horizontal="right" vertical="center"/>
    </xf>
    <xf numFmtId="0" fontId="0" fillId="0" borderId="71" xfId="0" applyFill="1" applyBorder="1" applyAlignment="1">
      <alignment horizontal="center" vertical="center" shrinkToFit="1"/>
    </xf>
    <xf numFmtId="179" fontId="4" fillId="0" borderId="77" xfId="0" applyNumberFormat="1" applyFont="1" applyFill="1" applyBorder="1" applyAlignment="1">
      <alignment horizontal="right" vertical="center"/>
    </xf>
    <xf numFmtId="0" fontId="11" fillId="0" borderId="128" xfId="0" applyFont="1" applyFill="1" applyBorder="1" applyAlignment="1">
      <alignment horizontal="center"/>
    </xf>
    <xf numFmtId="0" fontId="11" fillId="0" borderId="129" xfId="0" applyFont="1" applyFill="1" applyBorder="1" applyAlignment="1">
      <alignment horizontal="center"/>
    </xf>
    <xf numFmtId="0" fontId="11" fillId="0" borderId="130" xfId="0" applyFont="1" applyFill="1" applyBorder="1" applyAlignment="1">
      <alignment horizontal="center"/>
    </xf>
    <xf numFmtId="0" fontId="11" fillId="0" borderId="122" xfId="0" applyFont="1" applyFill="1" applyBorder="1" applyAlignment="1">
      <alignment horizontal="center"/>
    </xf>
    <xf numFmtId="0" fontId="11" fillId="0" borderId="123" xfId="0" applyFont="1" applyFill="1" applyBorder="1" applyAlignment="1">
      <alignment horizontal="center"/>
    </xf>
    <xf numFmtId="0" fontId="11" fillId="0" borderId="124" xfId="0" applyFont="1" applyFill="1" applyBorder="1" applyAlignment="1">
      <alignment horizontal="center"/>
    </xf>
    <xf numFmtId="0" fontId="0" fillId="0" borderId="47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179" fontId="10" fillId="0" borderId="128" xfId="0" applyNumberFormat="1" applyFont="1" applyFill="1" applyBorder="1" applyAlignment="1">
      <alignment horizontal="right" vertical="center"/>
    </xf>
    <xf numFmtId="179" fontId="10" fillId="0" borderId="129" xfId="0" applyNumberFormat="1" applyFont="1" applyFill="1" applyBorder="1" applyAlignment="1">
      <alignment horizontal="right" vertical="center"/>
    </xf>
    <xf numFmtId="179" fontId="10" fillId="0" borderId="130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horizontal="center"/>
    </xf>
    <xf numFmtId="179" fontId="4" fillId="0" borderId="26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77" fontId="8" fillId="0" borderId="48" xfId="0" applyNumberFormat="1" applyFont="1" applyFill="1" applyBorder="1" applyAlignment="1">
      <alignment horizontal="center" vertical="center"/>
    </xf>
    <xf numFmtId="179" fontId="10" fillId="0" borderId="140" xfId="0" applyNumberFormat="1" applyFont="1" applyFill="1" applyBorder="1" applyAlignment="1">
      <alignment horizontal="right" vertical="center"/>
    </xf>
    <xf numFmtId="179" fontId="10" fillId="0" borderId="141" xfId="0" applyNumberFormat="1" applyFont="1" applyFill="1" applyBorder="1" applyAlignment="1">
      <alignment horizontal="right" vertical="center"/>
    </xf>
    <xf numFmtId="179" fontId="10" fillId="0" borderId="142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47" xfId="0" applyNumberFormat="1" applyFont="1" applyFill="1" applyBorder="1" applyAlignment="1">
      <alignment horizontal="right" vertical="center"/>
    </xf>
    <xf numFmtId="179" fontId="10" fillId="0" borderId="52" xfId="0" applyNumberFormat="1" applyFont="1" applyFill="1" applyBorder="1" applyAlignment="1">
      <alignment horizontal="right" vertical="center"/>
    </xf>
    <xf numFmtId="179" fontId="10" fillId="0" borderId="24" xfId="0" applyNumberFormat="1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right" vertical="center"/>
    </xf>
    <xf numFmtId="179" fontId="10" fillId="0" borderId="78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79" fontId="10" fillId="0" borderId="74" xfId="0" applyNumberFormat="1" applyFont="1" applyFill="1" applyBorder="1" applyAlignment="1">
      <alignment horizontal="right" vertical="center"/>
    </xf>
    <xf numFmtId="179" fontId="10" fillId="0" borderId="37" xfId="0" applyNumberFormat="1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right" vertical="center"/>
    </xf>
    <xf numFmtId="0" fontId="0" fillId="0" borderId="75" xfId="0" applyFill="1" applyBorder="1" applyAlignment="1">
      <alignment horizontal="center"/>
    </xf>
    <xf numFmtId="0" fontId="0" fillId="0" borderId="143" xfId="0" applyFill="1" applyBorder="1" applyAlignment="1">
      <alignment horizontal="center"/>
    </xf>
    <xf numFmtId="0" fontId="10" fillId="0" borderId="78" xfId="0" applyFont="1" applyFill="1" applyBorder="1" applyAlignment="1">
      <alignment horizontal="right" vertical="center"/>
    </xf>
    <xf numFmtId="179" fontId="10" fillId="0" borderId="134" xfId="0" applyNumberFormat="1" applyFont="1" applyFill="1" applyBorder="1" applyAlignment="1">
      <alignment horizontal="center" vertical="center"/>
    </xf>
    <xf numFmtId="179" fontId="10" fillId="0" borderId="135" xfId="0" applyNumberFormat="1" applyFont="1" applyFill="1" applyBorder="1" applyAlignment="1">
      <alignment horizontal="center" vertical="center"/>
    </xf>
    <xf numFmtId="179" fontId="10" fillId="0" borderId="136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wrapText="1" shrinkToFit="1"/>
    </xf>
    <xf numFmtId="0" fontId="0" fillId="0" borderId="42" xfId="0" applyFill="1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10" fillId="0" borderId="74" xfId="0" applyFont="1" applyFill="1" applyBorder="1" applyAlignment="1">
      <alignment horizontal="right" vertical="center"/>
    </xf>
    <xf numFmtId="179" fontId="10" fillId="28" borderId="37" xfId="0" applyNumberFormat="1" applyFont="1" applyFill="1" applyBorder="1" applyAlignment="1" applyProtection="1">
      <alignment horizontal="right" vertical="center"/>
      <protection locked="0"/>
    </xf>
    <xf numFmtId="179" fontId="10" fillId="28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137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/>
    </xf>
    <xf numFmtId="0" fontId="10" fillId="0" borderId="139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135" xfId="0" applyFont="1" applyFill="1" applyBorder="1" applyAlignment="1">
      <alignment horizontal="center" vertical="center"/>
    </xf>
    <xf numFmtId="0" fontId="10" fillId="0" borderId="13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179" fontId="8" fillId="0" borderId="48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9" fontId="4" fillId="0" borderId="80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77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76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top"/>
    </xf>
    <xf numFmtId="177" fontId="4" fillId="0" borderId="33" xfId="0" applyNumberFormat="1" applyFont="1" applyFill="1" applyBorder="1" applyAlignment="1">
      <alignment horizontal="right" vertical="top"/>
    </xf>
    <xf numFmtId="179" fontId="10" fillId="0" borderId="23" xfId="0" applyNumberFormat="1" applyFont="1" applyFill="1" applyBorder="1" applyAlignment="1">
      <alignment horizontal="right" vertical="center"/>
    </xf>
    <xf numFmtId="183" fontId="10" fillId="0" borderId="140" xfId="0" applyNumberFormat="1" applyFont="1" applyFill="1" applyBorder="1" applyAlignment="1">
      <alignment horizontal="right" vertical="center"/>
    </xf>
    <xf numFmtId="183" fontId="10" fillId="0" borderId="141" xfId="0" applyNumberFormat="1" applyFont="1" applyFill="1" applyBorder="1" applyAlignment="1">
      <alignment horizontal="right" vertical="center"/>
    </xf>
    <xf numFmtId="183" fontId="10" fillId="0" borderId="142" xfId="0" applyNumberFormat="1" applyFont="1" applyFill="1" applyBorder="1" applyAlignment="1">
      <alignment horizontal="right" vertical="center"/>
    </xf>
    <xf numFmtId="183" fontId="10" fillId="0" borderId="122" xfId="0" applyNumberFormat="1" applyFont="1" applyFill="1" applyBorder="1" applyAlignment="1">
      <alignment horizontal="right" vertical="center"/>
    </xf>
    <xf numFmtId="183" fontId="10" fillId="0" borderId="123" xfId="0" applyNumberFormat="1" applyFont="1" applyFill="1" applyBorder="1" applyAlignment="1">
      <alignment horizontal="right" vertical="center"/>
    </xf>
    <xf numFmtId="183" fontId="10" fillId="0" borderId="12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01\share\&#20225;&#30011;&#25285;&#24403;&#29992;\2014.1.27\2013.12\&#20840;&#22495;&#37197;&#24067;&#26085;&#31243;&#34920;\&#24179;&#25104;&#65298;&#65302;&#24180;&#24230;&#20840;&#22495;&#37197;&#24067;&#26085;&#31243;&#34920;(&#20234;&#21218;&#22793;&#263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4.3～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7"/>
  <sheetViews>
    <sheetView view="pageBreakPreview" zoomScale="70" zoomScaleNormal="60" zoomScaleSheetLayoutView="70" zoomScalePageLayoutView="0" workbookViewId="0" topLeftCell="A7">
      <selection activeCell="Z35" sqref="Z35"/>
    </sheetView>
  </sheetViews>
  <sheetFormatPr defaultColWidth="9.00390625" defaultRowHeight="13.5"/>
  <cols>
    <col min="1" max="7" width="6.125" style="477" customWidth="1"/>
    <col min="8" max="8" width="6.625" style="477" customWidth="1"/>
    <col min="9" max="15" width="6.125" style="477" customWidth="1"/>
    <col min="16" max="16" width="6.625" style="477" customWidth="1"/>
    <col min="17" max="23" width="6.125" style="477" customWidth="1"/>
    <col min="24" max="24" width="6.625" style="477" customWidth="1"/>
    <col min="25" max="31" width="6.125" style="477" customWidth="1"/>
    <col min="32" max="16384" width="9.00390625" style="477" customWidth="1"/>
  </cols>
  <sheetData>
    <row r="1" ht="24" customHeight="1"/>
    <row r="2" spans="1:13" ht="31.5" customHeight="1">
      <c r="A2" s="675" t="s">
        <v>394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</row>
    <row r="3" spans="1:13" ht="24" customHeight="1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</row>
    <row r="4" spans="2:31" ht="23.25" customHeight="1">
      <c r="B4" s="478"/>
      <c r="P4" s="676" t="s">
        <v>376</v>
      </c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</row>
    <row r="5" spans="2:31" ht="23.25" customHeight="1">
      <c r="B5" s="478"/>
      <c r="P5" s="479" t="s">
        <v>377</v>
      </c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</row>
    <row r="6" spans="2:31" ht="23.25" customHeight="1">
      <c r="B6" s="478"/>
      <c r="P6" s="677" t="s">
        <v>378</v>
      </c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</row>
    <row r="7" spans="2:21" ht="9" customHeight="1" thickBot="1">
      <c r="B7" s="478"/>
      <c r="Q7" s="480"/>
      <c r="R7" s="481"/>
      <c r="S7" s="481"/>
      <c r="T7" s="481"/>
      <c r="U7" s="481"/>
    </row>
    <row r="8" spans="1:31" s="482" customFormat="1" ht="24.75" customHeight="1" thickBot="1">
      <c r="A8" s="678">
        <v>43831</v>
      </c>
      <c r="B8" s="679"/>
      <c r="C8" s="679"/>
      <c r="D8" s="679"/>
      <c r="E8" s="679"/>
      <c r="F8" s="679"/>
      <c r="G8" s="680"/>
      <c r="I8" s="681">
        <v>43862</v>
      </c>
      <c r="J8" s="682"/>
      <c r="K8" s="682"/>
      <c r="L8" s="682"/>
      <c r="M8" s="682"/>
      <c r="N8" s="682"/>
      <c r="O8" s="683"/>
      <c r="Q8" s="669">
        <v>43891</v>
      </c>
      <c r="R8" s="670"/>
      <c r="S8" s="670"/>
      <c r="T8" s="670"/>
      <c r="U8" s="670"/>
      <c r="V8" s="670"/>
      <c r="W8" s="671"/>
      <c r="Y8" s="669">
        <v>43922</v>
      </c>
      <c r="Z8" s="670"/>
      <c r="AA8" s="670"/>
      <c r="AB8" s="670"/>
      <c r="AC8" s="670"/>
      <c r="AD8" s="670"/>
      <c r="AE8" s="671"/>
    </row>
    <row r="9" spans="1:31" s="486" customFormat="1" ht="24.75" customHeight="1" thickTop="1">
      <c r="A9" s="483" t="s">
        <v>362</v>
      </c>
      <c r="B9" s="484" t="s">
        <v>363</v>
      </c>
      <c r="C9" s="484" t="s">
        <v>364</v>
      </c>
      <c r="D9" s="484" t="s">
        <v>365</v>
      </c>
      <c r="E9" s="484" t="s">
        <v>366</v>
      </c>
      <c r="F9" s="484" t="s">
        <v>367</v>
      </c>
      <c r="G9" s="485" t="s">
        <v>368</v>
      </c>
      <c r="I9" s="487" t="s">
        <v>362</v>
      </c>
      <c r="J9" s="488" t="s">
        <v>363</v>
      </c>
      <c r="K9" s="488" t="s">
        <v>364</v>
      </c>
      <c r="L9" s="488" t="s">
        <v>365</v>
      </c>
      <c r="M9" s="488" t="s">
        <v>366</v>
      </c>
      <c r="N9" s="488" t="s">
        <v>367</v>
      </c>
      <c r="O9" s="489" t="s">
        <v>368</v>
      </c>
      <c r="Q9" s="490" t="s">
        <v>362</v>
      </c>
      <c r="R9" s="491" t="s">
        <v>363</v>
      </c>
      <c r="S9" s="491" t="s">
        <v>364</v>
      </c>
      <c r="T9" s="491" t="s">
        <v>365</v>
      </c>
      <c r="U9" s="491" t="s">
        <v>366</v>
      </c>
      <c r="V9" s="491" t="s">
        <v>367</v>
      </c>
      <c r="W9" s="492" t="s">
        <v>368</v>
      </c>
      <c r="Y9" s="490" t="s">
        <v>362</v>
      </c>
      <c r="Z9" s="491" t="s">
        <v>363</v>
      </c>
      <c r="AA9" s="491" t="s">
        <v>364</v>
      </c>
      <c r="AB9" s="491" t="s">
        <v>365</v>
      </c>
      <c r="AC9" s="491" t="s">
        <v>366</v>
      </c>
      <c r="AD9" s="491" t="s">
        <v>367</v>
      </c>
      <c r="AE9" s="492" t="s">
        <v>368</v>
      </c>
    </row>
    <row r="10" spans="1:31" s="496" customFormat="1" ht="25.5" customHeight="1">
      <c r="A10" s="493">
        <v>1</v>
      </c>
      <c r="B10" s="495" t="s">
        <v>379</v>
      </c>
      <c r="C10" s="494">
        <v>3</v>
      </c>
      <c r="D10" s="494">
        <v>4</v>
      </c>
      <c r="E10" s="494">
        <v>5</v>
      </c>
      <c r="F10" s="494">
        <v>6</v>
      </c>
      <c r="G10" s="497">
        <v>7</v>
      </c>
      <c r="I10" s="493"/>
      <c r="J10" s="494"/>
      <c r="K10" s="494"/>
      <c r="L10" s="494">
        <v>1</v>
      </c>
      <c r="M10" s="494">
        <v>2</v>
      </c>
      <c r="N10" s="494">
        <v>3</v>
      </c>
      <c r="O10" s="497">
        <v>4</v>
      </c>
      <c r="Q10" s="493"/>
      <c r="R10" s="494"/>
      <c r="S10" s="494"/>
      <c r="T10" s="494">
        <v>1</v>
      </c>
      <c r="U10" s="494">
        <v>2</v>
      </c>
      <c r="V10" s="494">
        <v>3</v>
      </c>
      <c r="W10" s="497">
        <v>4</v>
      </c>
      <c r="X10" s="498"/>
      <c r="Y10" s="493"/>
      <c r="Z10" s="494"/>
      <c r="AA10" s="494"/>
      <c r="AB10" s="494"/>
      <c r="AC10" s="494"/>
      <c r="AD10" s="494"/>
      <c r="AE10" s="497">
        <v>1</v>
      </c>
    </row>
    <row r="11" spans="1:31" s="496" customFormat="1" ht="25.5" customHeight="1">
      <c r="A11" s="499">
        <v>8</v>
      </c>
      <c r="B11" s="495">
        <v>9</v>
      </c>
      <c r="C11" s="494">
        <v>10</v>
      </c>
      <c r="D11" s="500">
        <v>11</v>
      </c>
      <c r="E11" s="500">
        <v>12</v>
      </c>
      <c r="F11" s="503">
        <v>13</v>
      </c>
      <c r="G11" s="501">
        <v>14</v>
      </c>
      <c r="I11" s="591">
        <v>5</v>
      </c>
      <c r="J11" s="592">
        <v>6</v>
      </c>
      <c r="K11" s="592">
        <v>7</v>
      </c>
      <c r="L11" s="585">
        <v>8</v>
      </c>
      <c r="M11" s="592">
        <v>9</v>
      </c>
      <c r="N11" s="502">
        <v>10</v>
      </c>
      <c r="O11" s="583">
        <v>11</v>
      </c>
      <c r="P11" s="593"/>
      <c r="Q11" s="591">
        <v>5</v>
      </c>
      <c r="R11" s="592">
        <v>6</v>
      </c>
      <c r="S11" s="592">
        <v>7</v>
      </c>
      <c r="T11" s="592">
        <v>8</v>
      </c>
      <c r="U11" s="592">
        <v>9</v>
      </c>
      <c r="V11" s="502">
        <v>10</v>
      </c>
      <c r="W11" s="501">
        <v>11</v>
      </c>
      <c r="X11" s="594"/>
      <c r="Y11" s="591">
        <v>2</v>
      </c>
      <c r="Z11" s="592">
        <v>3</v>
      </c>
      <c r="AA11" s="592">
        <v>4</v>
      </c>
      <c r="AB11" s="592">
        <v>5</v>
      </c>
      <c r="AC11" s="592">
        <v>6</v>
      </c>
      <c r="AD11" s="592">
        <v>7</v>
      </c>
      <c r="AE11" s="586">
        <v>8</v>
      </c>
    </row>
    <row r="12" spans="1:31" s="496" customFormat="1" ht="25.5" customHeight="1">
      <c r="A12" s="499">
        <v>15</v>
      </c>
      <c r="B12" s="494">
        <v>16</v>
      </c>
      <c r="C12" s="500">
        <v>17</v>
      </c>
      <c r="D12" s="500">
        <v>18</v>
      </c>
      <c r="E12" s="500">
        <v>19</v>
      </c>
      <c r="F12" s="585">
        <v>20</v>
      </c>
      <c r="G12" s="586">
        <v>21</v>
      </c>
      <c r="I12" s="591">
        <v>12</v>
      </c>
      <c r="J12" s="592" t="s">
        <v>383</v>
      </c>
      <c r="K12" s="585">
        <v>14</v>
      </c>
      <c r="L12" s="585">
        <v>15</v>
      </c>
      <c r="M12" s="585">
        <v>16</v>
      </c>
      <c r="N12" s="585">
        <v>17</v>
      </c>
      <c r="O12" s="586">
        <v>18</v>
      </c>
      <c r="P12" s="593"/>
      <c r="Q12" s="591">
        <v>12</v>
      </c>
      <c r="R12" s="592" t="s">
        <v>383</v>
      </c>
      <c r="S12" s="592">
        <v>14</v>
      </c>
      <c r="T12" s="592">
        <v>15</v>
      </c>
      <c r="U12" s="592">
        <v>16</v>
      </c>
      <c r="V12" s="592">
        <v>17</v>
      </c>
      <c r="W12" s="586">
        <v>18</v>
      </c>
      <c r="X12" s="594"/>
      <c r="Y12" s="591">
        <v>9</v>
      </c>
      <c r="Z12" s="592">
        <v>10</v>
      </c>
      <c r="AA12" s="592">
        <v>11</v>
      </c>
      <c r="AB12" s="592">
        <v>12</v>
      </c>
      <c r="AC12" s="592">
        <v>13</v>
      </c>
      <c r="AD12" s="502">
        <v>14</v>
      </c>
      <c r="AE12" s="501">
        <v>15</v>
      </c>
    </row>
    <row r="13" spans="1:31" s="496" customFormat="1" ht="25.5" customHeight="1">
      <c r="A13" s="499">
        <v>22</v>
      </c>
      <c r="B13" s="500">
        <v>23</v>
      </c>
      <c r="C13" s="500">
        <v>24</v>
      </c>
      <c r="D13" s="504">
        <v>25</v>
      </c>
      <c r="E13" s="504">
        <v>26</v>
      </c>
      <c r="F13" s="506">
        <v>27</v>
      </c>
      <c r="G13" s="507">
        <v>28</v>
      </c>
      <c r="I13" s="591">
        <v>19</v>
      </c>
      <c r="J13" s="585">
        <v>20</v>
      </c>
      <c r="K13" s="592">
        <v>21</v>
      </c>
      <c r="L13" s="595">
        <v>22</v>
      </c>
      <c r="M13" s="596">
        <v>23</v>
      </c>
      <c r="N13" s="506">
        <v>24</v>
      </c>
      <c r="O13" s="507">
        <v>25</v>
      </c>
      <c r="P13" s="593"/>
      <c r="Q13" s="591">
        <v>19</v>
      </c>
      <c r="R13" s="592">
        <v>20</v>
      </c>
      <c r="S13" s="597">
        <v>21</v>
      </c>
      <c r="T13" s="595">
        <v>22</v>
      </c>
      <c r="U13" s="595">
        <v>23</v>
      </c>
      <c r="V13" s="509">
        <v>24</v>
      </c>
      <c r="W13" s="507">
        <v>25</v>
      </c>
      <c r="X13" s="594"/>
      <c r="Y13" s="591">
        <v>16</v>
      </c>
      <c r="Z13" s="592" t="s">
        <v>395</v>
      </c>
      <c r="AA13" s="592">
        <v>18</v>
      </c>
      <c r="AB13" s="595">
        <v>19</v>
      </c>
      <c r="AC13" s="595">
        <v>20</v>
      </c>
      <c r="AD13" s="595">
        <v>21</v>
      </c>
      <c r="AE13" s="588">
        <v>22</v>
      </c>
    </row>
    <row r="14" spans="1:31" s="496" customFormat="1" ht="25.5" customHeight="1">
      <c r="A14" s="499">
        <v>29</v>
      </c>
      <c r="B14" s="500">
        <v>30</v>
      </c>
      <c r="C14" s="500">
        <v>31</v>
      </c>
      <c r="D14" s="504"/>
      <c r="E14" s="504"/>
      <c r="F14" s="587"/>
      <c r="G14" s="588"/>
      <c r="I14" s="591">
        <v>26</v>
      </c>
      <c r="J14" s="585">
        <v>27</v>
      </c>
      <c r="K14" s="585">
        <v>28</v>
      </c>
      <c r="L14" s="587"/>
      <c r="M14" s="587"/>
      <c r="N14" s="587"/>
      <c r="O14" s="588"/>
      <c r="P14" s="593"/>
      <c r="Q14" s="591">
        <v>26</v>
      </c>
      <c r="R14" s="592">
        <v>27</v>
      </c>
      <c r="S14" s="592">
        <v>28</v>
      </c>
      <c r="T14" s="595">
        <v>29</v>
      </c>
      <c r="U14" s="595">
        <v>30</v>
      </c>
      <c r="V14" s="595">
        <v>31</v>
      </c>
      <c r="W14" s="588"/>
      <c r="X14" s="594"/>
      <c r="Y14" s="591">
        <v>23</v>
      </c>
      <c r="Z14" s="592">
        <v>24</v>
      </c>
      <c r="AA14" s="592">
        <v>25</v>
      </c>
      <c r="AB14" s="595">
        <v>26</v>
      </c>
      <c r="AC14" s="595">
        <v>27</v>
      </c>
      <c r="AD14" s="509">
        <v>28</v>
      </c>
      <c r="AE14" s="584">
        <v>29</v>
      </c>
    </row>
    <row r="15" spans="1:31" s="496" customFormat="1" ht="25.5" customHeight="1">
      <c r="A15" s="510"/>
      <c r="B15" s="511"/>
      <c r="C15" s="511"/>
      <c r="D15" s="511"/>
      <c r="E15" s="511"/>
      <c r="F15" s="589"/>
      <c r="G15" s="590"/>
      <c r="I15" s="598"/>
      <c r="J15" s="589"/>
      <c r="K15" s="589"/>
      <c r="L15" s="589"/>
      <c r="M15" s="589"/>
      <c r="N15" s="589"/>
      <c r="O15" s="590"/>
      <c r="P15" s="593"/>
      <c r="Q15" s="598"/>
      <c r="R15" s="589"/>
      <c r="S15" s="589"/>
      <c r="T15" s="589"/>
      <c r="U15" s="589"/>
      <c r="V15" s="589"/>
      <c r="W15" s="590"/>
      <c r="X15" s="593"/>
      <c r="Y15" s="598">
        <v>30</v>
      </c>
      <c r="Z15" s="589"/>
      <c r="AA15" s="589"/>
      <c r="AB15" s="589"/>
      <c r="AC15" s="589"/>
      <c r="AD15" s="589"/>
      <c r="AE15" s="590"/>
    </row>
    <row r="16" spans="1:31" s="496" customFormat="1" ht="5.25" customHeight="1" thickBot="1">
      <c r="A16" s="513"/>
      <c r="B16" s="514"/>
      <c r="C16" s="514"/>
      <c r="D16" s="514"/>
      <c r="E16" s="514"/>
      <c r="F16" s="514"/>
      <c r="G16" s="515"/>
      <c r="I16" s="599"/>
      <c r="J16" s="600"/>
      <c r="K16" s="600"/>
      <c r="L16" s="601"/>
      <c r="M16" s="600"/>
      <c r="N16" s="600"/>
      <c r="O16" s="602"/>
      <c r="P16" s="593"/>
      <c r="Q16" s="603"/>
      <c r="R16" s="604"/>
      <c r="S16" s="605"/>
      <c r="T16" s="605"/>
      <c r="U16" s="605"/>
      <c r="V16" s="605"/>
      <c r="W16" s="606"/>
      <c r="X16" s="593"/>
      <c r="Y16" s="607"/>
      <c r="Z16" s="605"/>
      <c r="AA16" s="605"/>
      <c r="AB16" s="605"/>
      <c r="AC16" s="605"/>
      <c r="AD16" s="608"/>
      <c r="AE16" s="609"/>
    </row>
    <row r="17" spans="9:31" ht="20.25" customHeight="1" thickBot="1"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</row>
    <row r="18" spans="1:31" s="482" customFormat="1" ht="24.75" customHeight="1" thickBot="1">
      <c r="A18" s="669">
        <v>43952</v>
      </c>
      <c r="B18" s="670"/>
      <c r="C18" s="670"/>
      <c r="D18" s="670"/>
      <c r="E18" s="670"/>
      <c r="F18" s="670"/>
      <c r="G18" s="671"/>
      <c r="I18" s="672">
        <v>43983</v>
      </c>
      <c r="J18" s="673"/>
      <c r="K18" s="673"/>
      <c r="L18" s="673"/>
      <c r="M18" s="673"/>
      <c r="N18" s="673"/>
      <c r="O18" s="674"/>
      <c r="P18" s="611"/>
      <c r="Q18" s="672">
        <v>44013</v>
      </c>
      <c r="R18" s="673"/>
      <c r="S18" s="673"/>
      <c r="T18" s="673"/>
      <c r="U18" s="673"/>
      <c r="V18" s="673"/>
      <c r="W18" s="674"/>
      <c r="X18" s="611"/>
      <c r="Y18" s="672">
        <v>44044</v>
      </c>
      <c r="Z18" s="673"/>
      <c r="AA18" s="673"/>
      <c r="AB18" s="673"/>
      <c r="AC18" s="673"/>
      <c r="AD18" s="673"/>
      <c r="AE18" s="674"/>
    </row>
    <row r="19" spans="1:31" s="486" customFormat="1" ht="24.75" customHeight="1" thickTop="1">
      <c r="A19" s="490" t="s">
        <v>362</v>
      </c>
      <c r="B19" s="491" t="s">
        <v>363</v>
      </c>
      <c r="C19" s="491" t="s">
        <v>364</v>
      </c>
      <c r="D19" s="491" t="s">
        <v>365</v>
      </c>
      <c r="E19" s="491" t="s">
        <v>366</v>
      </c>
      <c r="F19" s="491" t="s">
        <v>382</v>
      </c>
      <c r="G19" s="492" t="s">
        <v>368</v>
      </c>
      <c r="I19" s="612" t="s">
        <v>362</v>
      </c>
      <c r="J19" s="613" t="s">
        <v>363</v>
      </c>
      <c r="K19" s="613" t="s">
        <v>364</v>
      </c>
      <c r="L19" s="613" t="s">
        <v>365</v>
      </c>
      <c r="M19" s="613" t="s">
        <v>366</v>
      </c>
      <c r="N19" s="613" t="s">
        <v>367</v>
      </c>
      <c r="O19" s="614" t="s">
        <v>368</v>
      </c>
      <c r="P19" s="615"/>
      <c r="Q19" s="612" t="s">
        <v>362</v>
      </c>
      <c r="R19" s="613" t="s">
        <v>363</v>
      </c>
      <c r="S19" s="613" t="s">
        <v>364</v>
      </c>
      <c r="T19" s="613" t="s">
        <v>365</v>
      </c>
      <c r="U19" s="613" t="s">
        <v>366</v>
      </c>
      <c r="V19" s="613" t="s">
        <v>367</v>
      </c>
      <c r="W19" s="614" t="s">
        <v>368</v>
      </c>
      <c r="X19" s="615"/>
      <c r="Y19" s="612" t="s">
        <v>362</v>
      </c>
      <c r="Z19" s="613" t="s">
        <v>363</v>
      </c>
      <c r="AA19" s="613" t="s">
        <v>364</v>
      </c>
      <c r="AB19" s="613" t="s">
        <v>365</v>
      </c>
      <c r="AC19" s="613" t="s">
        <v>366</v>
      </c>
      <c r="AD19" s="613" t="s">
        <v>367</v>
      </c>
      <c r="AE19" s="616" t="s">
        <v>368</v>
      </c>
    </row>
    <row r="20" spans="1:31" s="496" customFormat="1" ht="25.5" customHeight="1">
      <c r="A20" s="493"/>
      <c r="B20" s="494">
        <v>1</v>
      </c>
      <c r="C20" s="494">
        <v>2</v>
      </c>
      <c r="D20" s="495">
        <v>3</v>
      </c>
      <c r="E20" s="495">
        <v>4</v>
      </c>
      <c r="F20" s="495">
        <v>5</v>
      </c>
      <c r="G20" s="497">
        <v>6</v>
      </c>
      <c r="I20" s="617"/>
      <c r="J20" s="592"/>
      <c r="K20" s="592"/>
      <c r="L20" s="592"/>
      <c r="M20" s="592">
        <v>1</v>
      </c>
      <c r="N20" s="592">
        <v>2</v>
      </c>
      <c r="O20" s="586">
        <v>3</v>
      </c>
      <c r="P20" s="593"/>
      <c r="Q20" s="617"/>
      <c r="R20" s="592"/>
      <c r="S20" s="592"/>
      <c r="T20" s="592"/>
      <c r="U20" s="592"/>
      <c r="V20" s="592"/>
      <c r="W20" s="586">
        <v>1</v>
      </c>
      <c r="X20" s="593"/>
      <c r="Y20" s="617"/>
      <c r="Z20" s="592"/>
      <c r="AA20" s="592">
        <v>1</v>
      </c>
      <c r="AB20" s="592">
        <v>2</v>
      </c>
      <c r="AC20" s="592">
        <v>3</v>
      </c>
      <c r="AD20" s="592">
        <v>4</v>
      </c>
      <c r="AE20" s="586">
        <v>5</v>
      </c>
    </row>
    <row r="21" spans="1:31" s="496" customFormat="1" ht="25.5" customHeight="1">
      <c r="A21" s="591">
        <v>7</v>
      </c>
      <c r="B21" s="592">
        <v>8</v>
      </c>
      <c r="C21" s="592">
        <v>9</v>
      </c>
      <c r="D21" s="592">
        <v>10</v>
      </c>
      <c r="E21" s="592">
        <v>11</v>
      </c>
      <c r="F21" s="502">
        <v>12</v>
      </c>
      <c r="G21" s="501">
        <v>13</v>
      </c>
      <c r="I21" s="591">
        <v>4</v>
      </c>
      <c r="J21" s="592">
        <v>5</v>
      </c>
      <c r="K21" s="592">
        <v>6</v>
      </c>
      <c r="L21" s="592">
        <v>7</v>
      </c>
      <c r="M21" s="592">
        <v>8</v>
      </c>
      <c r="N21" s="502">
        <v>9</v>
      </c>
      <c r="O21" s="501">
        <v>10</v>
      </c>
      <c r="P21" s="593"/>
      <c r="Q21" s="591">
        <v>2</v>
      </c>
      <c r="R21" s="592">
        <v>3</v>
      </c>
      <c r="S21" s="592">
        <v>4</v>
      </c>
      <c r="T21" s="592">
        <v>5</v>
      </c>
      <c r="U21" s="592">
        <v>6</v>
      </c>
      <c r="V21" s="592">
        <v>7</v>
      </c>
      <c r="W21" s="586">
        <v>8</v>
      </c>
      <c r="X21" s="593"/>
      <c r="Y21" s="591">
        <v>6</v>
      </c>
      <c r="Z21" s="592">
        <v>7</v>
      </c>
      <c r="AA21" s="592">
        <v>8</v>
      </c>
      <c r="AB21" s="592">
        <v>9</v>
      </c>
      <c r="AC21" s="592">
        <v>10</v>
      </c>
      <c r="AD21" s="597">
        <v>11</v>
      </c>
      <c r="AE21" s="586">
        <v>12</v>
      </c>
    </row>
    <row r="22" spans="1:31" s="496" customFormat="1" ht="25.5" customHeight="1">
      <c r="A22" s="591">
        <v>14</v>
      </c>
      <c r="B22" s="592" t="s">
        <v>396</v>
      </c>
      <c r="C22" s="592">
        <v>16</v>
      </c>
      <c r="D22" s="592">
        <v>17</v>
      </c>
      <c r="E22" s="592">
        <v>18</v>
      </c>
      <c r="F22" s="592">
        <v>19</v>
      </c>
      <c r="G22" s="586">
        <v>20</v>
      </c>
      <c r="I22" s="591">
        <v>11</v>
      </c>
      <c r="J22" s="592" t="s">
        <v>384</v>
      </c>
      <c r="K22" s="592">
        <v>13</v>
      </c>
      <c r="L22" s="592">
        <v>14</v>
      </c>
      <c r="M22" s="592">
        <v>15</v>
      </c>
      <c r="N22" s="592">
        <v>16</v>
      </c>
      <c r="O22" s="586">
        <v>17</v>
      </c>
      <c r="P22" s="593"/>
      <c r="Q22" s="591">
        <v>9</v>
      </c>
      <c r="R22" s="592" t="s">
        <v>397</v>
      </c>
      <c r="S22" s="592">
        <v>11</v>
      </c>
      <c r="T22" s="592">
        <v>12</v>
      </c>
      <c r="U22" s="592">
        <v>13</v>
      </c>
      <c r="V22" s="502">
        <v>14</v>
      </c>
      <c r="W22" s="501">
        <v>15</v>
      </c>
      <c r="X22" s="593"/>
      <c r="Y22" s="591">
        <v>13</v>
      </c>
      <c r="Z22" s="592" t="s">
        <v>380</v>
      </c>
      <c r="AA22" s="592">
        <v>15</v>
      </c>
      <c r="AB22" s="592">
        <v>16</v>
      </c>
      <c r="AC22" s="592">
        <v>17</v>
      </c>
      <c r="AD22" s="592">
        <v>18</v>
      </c>
      <c r="AE22" s="586">
        <v>19</v>
      </c>
    </row>
    <row r="23" spans="1:31" s="496" customFormat="1" ht="25.5" customHeight="1">
      <c r="A23" s="591">
        <v>21</v>
      </c>
      <c r="B23" s="592">
        <v>22</v>
      </c>
      <c r="C23" s="592">
        <v>23</v>
      </c>
      <c r="D23" s="595">
        <v>24</v>
      </c>
      <c r="E23" s="595">
        <v>25</v>
      </c>
      <c r="F23" s="509">
        <v>26</v>
      </c>
      <c r="G23" s="507">
        <v>27</v>
      </c>
      <c r="I23" s="591">
        <v>18</v>
      </c>
      <c r="J23" s="592">
        <v>19</v>
      </c>
      <c r="K23" s="592">
        <v>20</v>
      </c>
      <c r="L23" s="595">
        <v>21</v>
      </c>
      <c r="M23" s="595">
        <v>22</v>
      </c>
      <c r="N23" s="509">
        <v>23</v>
      </c>
      <c r="O23" s="507">
        <v>24</v>
      </c>
      <c r="P23" s="593"/>
      <c r="Q23" s="591">
        <v>16</v>
      </c>
      <c r="R23" s="597">
        <v>17</v>
      </c>
      <c r="S23" s="592">
        <v>18</v>
      </c>
      <c r="T23" s="595">
        <v>19</v>
      </c>
      <c r="U23" s="595">
        <v>20</v>
      </c>
      <c r="V23" s="595">
        <v>21</v>
      </c>
      <c r="W23" s="588">
        <v>22</v>
      </c>
      <c r="X23" s="593"/>
      <c r="Y23" s="591">
        <v>20</v>
      </c>
      <c r="Z23" s="592">
        <v>21</v>
      </c>
      <c r="AA23" s="592">
        <v>22</v>
      </c>
      <c r="AB23" s="595">
        <v>23</v>
      </c>
      <c r="AC23" s="595">
        <v>24</v>
      </c>
      <c r="AD23" s="509">
        <v>25</v>
      </c>
      <c r="AE23" s="507">
        <v>26</v>
      </c>
    </row>
    <row r="24" spans="1:31" s="496" customFormat="1" ht="25.5" customHeight="1">
      <c r="A24" s="591">
        <v>28</v>
      </c>
      <c r="B24" s="592">
        <v>29</v>
      </c>
      <c r="C24" s="592">
        <v>30</v>
      </c>
      <c r="D24" s="595">
        <v>31</v>
      </c>
      <c r="E24" s="595"/>
      <c r="F24" s="595"/>
      <c r="G24" s="588"/>
      <c r="I24" s="591">
        <v>25</v>
      </c>
      <c r="J24" s="592">
        <v>26</v>
      </c>
      <c r="K24" s="592">
        <v>27</v>
      </c>
      <c r="L24" s="595">
        <v>28</v>
      </c>
      <c r="M24" s="595">
        <v>29</v>
      </c>
      <c r="N24" s="595">
        <v>30</v>
      </c>
      <c r="O24" s="588"/>
      <c r="P24" s="593"/>
      <c r="Q24" s="591">
        <v>23</v>
      </c>
      <c r="R24" s="592">
        <v>24</v>
      </c>
      <c r="S24" s="592">
        <v>25</v>
      </c>
      <c r="T24" s="595">
        <v>26</v>
      </c>
      <c r="U24" s="595">
        <v>27</v>
      </c>
      <c r="V24" s="509">
        <v>28</v>
      </c>
      <c r="W24" s="507">
        <v>29</v>
      </c>
      <c r="X24" s="593"/>
      <c r="Y24" s="591">
        <v>27</v>
      </c>
      <c r="Z24" s="592">
        <v>28</v>
      </c>
      <c r="AA24" s="592">
        <v>29</v>
      </c>
      <c r="AB24" s="595">
        <v>30</v>
      </c>
      <c r="AC24" s="595">
        <v>31</v>
      </c>
      <c r="AD24" s="595"/>
      <c r="AE24" s="588"/>
    </row>
    <row r="25" spans="1:31" s="496" customFormat="1" ht="25.5" customHeight="1">
      <c r="A25" s="598"/>
      <c r="B25" s="589"/>
      <c r="C25" s="589"/>
      <c r="D25" s="589"/>
      <c r="E25" s="589"/>
      <c r="F25" s="589"/>
      <c r="G25" s="590"/>
      <c r="I25" s="598"/>
      <c r="J25" s="589"/>
      <c r="K25" s="589"/>
      <c r="L25" s="589"/>
      <c r="M25" s="589"/>
      <c r="N25" s="589"/>
      <c r="O25" s="590"/>
      <c r="P25" s="593"/>
      <c r="Q25" s="598">
        <v>30</v>
      </c>
      <c r="R25" s="589">
        <v>31</v>
      </c>
      <c r="S25" s="589"/>
      <c r="T25" s="589"/>
      <c r="U25" s="589"/>
      <c r="V25" s="589"/>
      <c r="W25" s="590"/>
      <c r="X25" s="593"/>
      <c r="Y25" s="598"/>
      <c r="Z25" s="589"/>
      <c r="AA25" s="589"/>
      <c r="AB25" s="589"/>
      <c r="AC25" s="589"/>
      <c r="AD25" s="589"/>
      <c r="AE25" s="590"/>
    </row>
    <row r="26" spans="1:31" s="496" customFormat="1" ht="4.5" customHeight="1" thickBot="1">
      <c r="A26" s="607"/>
      <c r="B26" s="605"/>
      <c r="C26" s="605"/>
      <c r="D26" s="605"/>
      <c r="E26" s="605"/>
      <c r="F26" s="605"/>
      <c r="G26" s="606"/>
      <c r="I26" s="607"/>
      <c r="J26" s="605"/>
      <c r="K26" s="605"/>
      <c r="L26" s="605"/>
      <c r="M26" s="605"/>
      <c r="N26" s="605"/>
      <c r="O26" s="606"/>
      <c r="P26" s="593"/>
      <c r="Q26" s="607"/>
      <c r="R26" s="605"/>
      <c r="S26" s="605"/>
      <c r="T26" s="605"/>
      <c r="U26" s="605"/>
      <c r="V26" s="605"/>
      <c r="W26" s="606"/>
      <c r="X26" s="593"/>
      <c r="Y26" s="607"/>
      <c r="Z26" s="605"/>
      <c r="AA26" s="605"/>
      <c r="AB26" s="605"/>
      <c r="AC26" s="605"/>
      <c r="AD26" s="605"/>
      <c r="AE26" s="606"/>
    </row>
    <row r="27" spans="1:31" ht="19.5" customHeight="1" thickBot="1">
      <c r="A27" s="610"/>
      <c r="B27" s="610"/>
      <c r="C27" s="610"/>
      <c r="D27" s="610"/>
      <c r="E27" s="610"/>
      <c r="F27" s="610"/>
      <c r="G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</row>
    <row r="28" spans="1:31" s="482" customFormat="1" ht="24.75" customHeight="1" thickBot="1">
      <c r="A28" s="672">
        <v>44075</v>
      </c>
      <c r="B28" s="673"/>
      <c r="C28" s="673"/>
      <c r="D28" s="673"/>
      <c r="E28" s="673"/>
      <c r="F28" s="673"/>
      <c r="G28" s="674"/>
      <c r="I28" s="672">
        <v>44105</v>
      </c>
      <c r="J28" s="673"/>
      <c r="K28" s="673"/>
      <c r="L28" s="673"/>
      <c r="M28" s="673"/>
      <c r="N28" s="673"/>
      <c r="O28" s="674"/>
      <c r="P28" s="611"/>
      <c r="Q28" s="672">
        <v>44136</v>
      </c>
      <c r="R28" s="673"/>
      <c r="S28" s="673"/>
      <c r="T28" s="673"/>
      <c r="U28" s="673"/>
      <c r="V28" s="673"/>
      <c r="W28" s="674"/>
      <c r="X28" s="611"/>
      <c r="Y28" s="672">
        <v>44166</v>
      </c>
      <c r="Z28" s="673"/>
      <c r="AA28" s="673"/>
      <c r="AB28" s="673"/>
      <c r="AC28" s="673"/>
      <c r="AD28" s="673"/>
      <c r="AE28" s="674"/>
    </row>
    <row r="29" spans="1:31" s="486" customFormat="1" ht="24.75" customHeight="1" thickTop="1">
      <c r="A29" s="612" t="s">
        <v>362</v>
      </c>
      <c r="B29" s="613" t="s">
        <v>363</v>
      </c>
      <c r="C29" s="613" t="s">
        <v>364</v>
      </c>
      <c r="D29" s="613" t="s">
        <v>365</v>
      </c>
      <c r="E29" s="613" t="s">
        <v>366</v>
      </c>
      <c r="F29" s="613" t="s">
        <v>382</v>
      </c>
      <c r="G29" s="614" t="s">
        <v>368</v>
      </c>
      <c r="I29" s="612" t="s">
        <v>362</v>
      </c>
      <c r="J29" s="613" t="s">
        <v>363</v>
      </c>
      <c r="K29" s="613" t="s">
        <v>364</v>
      </c>
      <c r="L29" s="613" t="s">
        <v>365</v>
      </c>
      <c r="M29" s="613" t="s">
        <v>366</v>
      </c>
      <c r="N29" s="613" t="s">
        <v>382</v>
      </c>
      <c r="O29" s="614" t="s">
        <v>368</v>
      </c>
      <c r="P29" s="615"/>
      <c r="Q29" s="612" t="s">
        <v>362</v>
      </c>
      <c r="R29" s="613" t="s">
        <v>363</v>
      </c>
      <c r="S29" s="613" t="s">
        <v>364</v>
      </c>
      <c r="T29" s="613" t="s">
        <v>365</v>
      </c>
      <c r="U29" s="613" t="s">
        <v>366</v>
      </c>
      <c r="V29" s="613" t="s">
        <v>382</v>
      </c>
      <c r="W29" s="614" t="s">
        <v>368</v>
      </c>
      <c r="X29" s="615"/>
      <c r="Y29" s="612" t="s">
        <v>362</v>
      </c>
      <c r="Z29" s="613" t="s">
        <v>363</v>
      </c>
      <c r="AA29" s="613" t="s">
        <v>364</v>
      </c>
      <c r="AB29" s="613" t="s">
        <v>365</v>
      </c>
      <c r="AC29" s="613" t="s">
        <v>366</v>
      </c>
      <c r="AD29" s="613" t="s">
        <v>382</v>
      </c>
      <c r="AE29" s="614" t="s">
        <v>368</v>
      </c>
    </row>
    <row r="30" spans="1:31" s="496" customFormat="1" ht="25.5" customHeight="1">
      <c r="A30" s="617"/>
      <c r="B30" s="592"/>
      <c r="C30" s="592"/>
      <c r="D30" s="592"/>
      <c r="E30" s="592"/>
      <c r="F30" s="592">
        <v>1</v>
      </c>
      <c r="G30" s="586">
        <v>2</v>
      </c>
      <c r="I30" s="617">
        <v>1</v>
      </c>
      <c r="J30" s="592">
        <v>2</v>
      </c>
      <c r="K30" s="592">
        <v>3</v>
      </c>
      <c r="L30" s="592">
        <v>4</v>
      </c>
      <c r="M30" s="592">
        <v>5</v>
      </c>
      <c r="N30" s="592">
        <v>6</v>
      </c>
      <c r="O30" s="586">
        <v>7</v>
      </c>
      <c r="P30" s="593"/>
      <c r="Q30" s="617"/>
      <c r="R30" s="592"/>
      <c r="S30" s="592"/>
      <c r="T30" s="592">
        <v>1</v>
      </c>
      <c r="U30" s="592">
        <v>2</v>
      </c>
      <c r="V30" s="597">
        <v>3</v>
      </c>
      <c r="W30" s="586">
        <v>4</v>
      </c>
      <c r="X30" s="593"/>
      <c r="Y30" s="617"/>
      <c r="Z30" s="592"/>
      <c r="AA30" s="592"/>
      <c r="AB30" s="592"/>
      <c r="AC30" s="592"/>
      <c r="AD30" s="592">
        <v>1</v>
      </c>
      <c r="AE30" s="586">
        <v>2</v>
      </c>
    </row>
    <row r="31" spans="1:31" s="496" customFormat="1" ht="25.5" customHeight="1">
      <c r="A31" s="591">
        <v>3</v>
      </c>
      <c r="B31" s="592">
        <v>4</v>
      </c>
      <c r="C31" s="592">
        <v>5</v>
      </c>
      <c r="D31" s="592">
        <v>6</v>
      </c>
      <c r="E31" s="592">
        <v>7</v>
      </c>
      <c r="F31" s="502">
        <v>8</v>
      </c>
      <c r="G31" s="501">
        <v>9</v>
      </c>
      <c r="I31" s="591">
        <v>8</v>
      </c>
      <c r="J31" s="597">
        <v>9</v>
      </c>
      <c r="K31" s="592" t="s">
        <v>397</v>
      </c>
      <c r="L31" s="592">
        <v>11</v>
      </c>
      <c r="M31" s="592">
        <v>12</v>
      </c>
      <c r="N31" s="502">
        <v>13</v>
      </c>
      <c r="O31" s="501">
        <v>14</v>
      </c>
      <c r="P31" s="593"/>
      <c r="Q31" s="591">
        <v>5</v>
      </c>
      <c r="R31" s="592">
        <v>6</v>
      </c>
      <c r="S31" s="592">
        <v>7</v>
      </c>
      <c r="T31" s="592">
        <v>8</v>
      </c>
      <c r="U31" s="592">
        <v>9</v>
      </c>
      <c r="V31" s="502">
        <v>10</v>
      </c>
      <c r="W31" s="501">
        <v>11</v>
      </c>
      <c r="X31" s="593"/>
      <c r="Y31" s="591">
        <v>3</v>
      </c>
      <c r="Z31" s="592">
        <v>4</v>
      </c>
      <c r="AA31" s="592">
        <v>5</v>
      </c>
      <c r="AB31" s="592">
        <v>6</v>
      </c>
      <c r="AC31" s="592">
        <v>7</v>
      </c>
      <c r="AD31" s="502">
        <v>8</v>
      </c>
      <c r="AE31" s="501">
        <v>9</v>
      </c>
    </row>
    <row r="32" spans="1:31" s="496" customFormat="1" ht="25.5" customHeight="1">
      <c r="A32" s="591">
        <v>10</v>
      </c>
      <c r="B32" s="592" t="s">
        <v>381</v>
      </c>
      <c r="C32" s="592">
        <v>12</v>
      </c>
      <c r="D32" s="592">
        <v>13</v>
      </c>
      <c r="E32" s="592">
        <v>14</v>
      </c>
      <c r="F32" s="592">
        <v>15</v>
      </c>
      <c r="G32" s="586">
        <v>16</v>
      </c>
      <c r="I32" s="591">
        <v>15</v>
      </c>
      <c r="J32" s="592">
        <v>16</v>
      </c>
      <c r="K32" s="592">
        <v>17</v>
      </c>
      <c r="L32" s="592">
        <v>18</v>
      </c>
      <c r="M32" s="592">
        <v>19</v>
      </c>
      <c r="N32" s="592">
        <v>20</v>
      </c>
      <c r="O32" s="586">
        <v>21</v>
      </c>
      <c r="P32" s="593"/>
      <c r="Q32" s="591">
        <v>12</v>
      </c>
      <c r="R32" s="592" t="s">
        <v>383</v>
      </c>
      <c r="S32" s="592">
        <v>14</v>
      </c>
      <c r="T32" s="592">
        <v>15</v>
      </c>
      <c r="U32" s="592">
        <v>16</v>
      </c>
      <c r="V32" s="592">
        <v>17</v>
      </c>
      <c r="W32" s="586">
        <v>18</v>
      </c>
      <c r="X32" s="593"/>
      <c r="Y32" s="591">
        <v>10</v>
      </c>
      <c r="Z32" s="592" t="s">
        <v>381</v>
      </c>
      <c r="AA32" s="592">
        <v>12</v>
      </c>
      <c r="AB32" s="592">
        <v>13</v>
      </c>
      <c r="AC32" s="592">
        <v>14</v>
      </c>
      <c r="AD32" s="592">
        <v>15</v>
      </c>
      <c r="AE32" s="586">
        <v>16</v>
      </c>
    </row>
    <row r="33" spans="1:31" s="496" customFormat="1" ht="25.5" customHeight="1">
      <c r="A33" s="591">
        <v>17</v>
      </c>
      <c r="B33" s="597">
        <v>18</v>
      </c>
      <c r="C33" s="592">
        <v>19</v>
      </c>
      <c r="D33" s="595">
        <v>20</v>
      </c>
      <c r="E33" s="595">
        <v>21</v>
      </c>
      <c r="F33" s="509">
        <v>22</v>
      </c>
      <c r="G33" s="584">
        <v>23</v>
      </c>
      <c r="I33" s="591">
        <v>22</v>
      </c>
      <c r="J33" s="592">
        <v>23</v>
      </c>
      <c r="K33" s="592">
        <v>24</v>
      </c>
      <c r="L33" s="595">
        <v>25</v>
      </c>
      <c r="M33" s="595">
        <v>26</v>
      </c>
      <c r="N33" s="509">
        <v>27</v>
      </c>
      <c r="O33" s="507">
        <v>28</v>
      </c>
      <c r="P33" s="593"/>
      <c r="Q33" s="591">
        <v>19</v>
      </c>
      <c r="R33" s="592">
        <v>20</v>
      </c>
      <c r="S33" s="592">
        <v>21</v>
      </c>
      <c r="T33" s="595">
        <v>22</v>
      </c>
      <c r="U33" s="596">
        <v>23</v>
      </c>
      <c r="V33" s="509">
        <v>24</v>
      </c>
      <c r="W33" s="507">
        <v>25</v>
      </c>
      <c r="X33" s="593"/>
      <c r="Y33" s="591">
        <v>17</v>
      </c>
      <c r="Z33" s="592">
        <v>18</v>
      </c>
      <c r="AA33" s="592">
        <v>19</v>
      </c>
      <c r="AB33" s="595">
        <v>20</v>
      </c>
      <c r="AC33" s="595">
        <v>21</v>
      </c>
      <c r="AD33" s="595">
        <v>22</v>
      </c>
      <c r="AE33" s="588">
        <v>23</v>
      </c>
    </row>
    <row r="34" spans="1:31" s="496" customFormat="1" ht="25.5" customHeight="1">
      <c r="A34" s="499">
        <v>24</v>
      </c>
      <c r="B34" s="494">
        <v>25</v>
      </c>
      <c r="C34" s="494">
        <v>26</v>
      </c>
      <c r="D34" s="508">
        <v>27</v>
      </c>
      <c r="E34" s="508">
        <v>28</v>
      </c>
      <c r="F34" s="508">
        <v>29</v>
      </c>
      <c r="G34" s="505">
        <v>30</v>
      </c>
      <c r="I34" s="591">
        <v>29</v>
      </c>
      <c r="J34" s="592">
        <v>30</v>
      </c>
      <c r="K34" s="592">
        <v>31</v>
      </c>
      <c r="L34" s="595"/>
      <c r="M34" s="595"/>
      <c r="N34" s="595"/>
      <c r="O34" s="588"/>
      <c r="P34" s="593"/>
      <c r="Q34" s="591">
        <v>26</v>
      </c>
      <c r="R34" s="592">
        <v>27</v>
      </c>
      <c r="S34" s="592">
        <v>28</v>
      </c>
      <c r="T34" s="595">
        <v>29</v>
      </c>
      <c r="U34" s="595">
        <v>30</v>
      </c>
      <c r="V34" s="595"/>
      <c r="W34" s="588"/>
      <c r="X34" s="593"/>
      <c r="Y34" s="591">
        <v>24</v>
      </c>
      <c r="Z34" s="592">
        <v>25</v>
      </c>
      <c r="AA34" s="592">
        <v>26</v>
      </c>
      <c r="AB34" s="595">
        <v>27</v>
      </c>
      <c r="AC34" s="595">
        <v>28</v>
      </c>
      <c r="AD34" s="595">
        <v>29</v>
      </c>
      <c r="AE34" s="588">
        <v>30</v>
      </c>
    </row>
    <row r="35" spans="1:31" s="496" customFormat="1" ht="25.5" customHeight="1">
      <c r="A35" s="510"/>
      <c r="B35" s="511"/>
      <c r="C35" s="511"/>
      <c r="D35" s="511"/>
      <c r="E35" s="511"/>
      <c r="F35" s="511"/>
      <c r="G35" s="512"/>
      <c r="I35" s="598"/>
      <c r="J35" s="589"/>
      <c r="K35" s="589"/>
      <c r="L35" s="589"/>
      <c r="M35" s="589"/>
      <c r="N35" s="589"/>
      <c r="O35" s="590"/>
      <c r="P35" s="593"/>
      <c r="Q35" s="598"/>
      <c r="R35" s="589"/>
      <c r="S35" s="589"/>
      <c r="T35" s="589"/>
      <c r="U35" s="589"/>
      <c r="V35" s="589"/>
      <c r="W35" s="590"/>
      <c r="X35" s="593"/>
      <c r="Y35" s="598">
        <v>31</v>
      </c>
      <c r="Z35" s="589"/>
      <c r="AA35" s="589"/>
      <c r="AB35" s="589"/>
      <c r="AC35" s="589"/>
      <c r="AD35" s="589"/>
      <c r="AE35" s="590"/>
    </row>
    <row r="36" spans="1:31" s="496" customFormat="1" ht="4.5" customHeight="1" thickBot="1">
      <c r="A36" s="513"/>
      <c r="B36" s="514"/>
      <c r="C36" s="514"/>
      <c r="D36" s="514"/>
      <c r="E36" s="514"/>
      <c r="F36" s="514"/>
      <c r="G36" s="515"/>
      <c r="I36" s="513"/>
      <c r="J36" s="514"/>
      <c r="K36" s="514"/>
      <c r="L36" s="514"/>
      <c r="M36" s="514"/>
      <c r="N36" s="514"/>
      <c r="O36" s="515"/>
      <c r="Q36" s="517"/>
      <c r="R36" s="514"/>
      <c r="S36" s="514"/>
      <c r="T36" s="514"/>
      <c r="U36" s="514"/>
      <c r="V36" s="514"/>
      <c r="W36" s="516"/>
      <c r="Y36" s="513"/>
      <c r="Z36" s="514"/>
      <c r="AA36" s="514"/>
      <c r="AB36" s="514"/>
      <c r="AC36" s="514"/>
      <c r="AD36" s="514"/>
      <c r="AE36" s="516"/>
    </row>
    <row r="37" spans="29:31" ht="19.5" customHeight="1">
      <c r="AC37" s="668" t="s">
        <v>398</v>
      </c>
      <c r="AD37" s="668"/>
      <c r="AE37" s="668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16">
    <mergeCell ref="A2:M2"/>
    <mergeCell ref="P4:AE4"/>
    <mergeCell ref="P6:AE6"/>
    <mergeCell ref="A8:G8"/>
    <mergeCell ref="I8:O8"/>
    <mergeCell ref="Q8:W8"/>
    <mergeCell ref="Y8:AE8"/>
    <mergeCell ref="AC37:AE37"/>
    <mergeCell ref="A18:G18"/>
    <mergeCell ref="I18:O18"/>
    <mergeCell ref="Q18:W18"/>
    <mergeCell ref="Y18:AE18"/>
    <mergeCell ref="A28:G28"/>
    <mergeCell ref="I28:O28"/>
    <mergeCell ref="Q28:W28"/>
    <mergeCell ref="Y28:AE28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5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875" style="1" customWidth="1"/>
    <col min="5" max="5" width="3.87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28" ht="39" customHeight="1">
      <c r="B2" s="6" t="s">
        <v>175</v>
      </c>
      <c r="C2" s="1030">
        <f>'表紙'!B4</f>
        <v>0</v>
      </c>
      <c r="D2" s="1030"/>
      <c r="E2" s="1030"/>
      <c r="F2" s="1031"/>
      <c r="G2" s="6" t="s">
        <v>34</v>
      </c>
      <c r="H2" s="1023">
        <f>'表紙'!B6</f>
        <v>0</v>
      </c>
      <c r="I2" s="1023"/>
      <c r="J2" s="1023"/>
      <c r="K2" s="1024"/>
      <c r="L2" s="6" t="s">
        <v>2</v>
      </c>
      <c r="M2" s="727">
        <f>'表紙'!C4</f>
        <v>0</v>
      </c>
      <c r="N2" s="727"/>
      <c r="O2" s="727"/>
      <c r="P2" s="727"/>
      <c r="Q2" s="6" t="s">
        <v>176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</row>
    <row r="3" spans="2:28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1033"/>
      <c r="L3" s="6" t="s">
        <v>3</v>
      </c>
      <c r="M3" s="459">
        <f>'表紙'!H4</f>
        <v>0</v>
      </c>
      <c r="N3" s="1021" t="s">
        <v>6</v>
      </c>
      <c r="O3" s="1022"/>
      <c r="P3" s="1032">
        <f>SUM(M27)</f>
        <v>0</v>
      </c>
      <c r="Q3" s="1032"/>
      <c r="R3" s="1032"/>
      <c r="S3" s="111" t="s">
        <v>7</v>
      </c>
      <c r="T3" s="241"/>
      <c r="U3" s="241"/>
      <c r="V3" s="241"/>
      <c r="W3" s="241"/>
      <c r="X3" s="241"/>
      <c r="Y3" s="241"/>
      <c r="Z3" s="241"/>
      <c r="AA3" s="241"/>
      <c r="AB3" s="241"/>
    </row>
    <row r="4" spans="20:28" ht="23.25" customHeight="1">
      <c r="T4" s="241"/>
      <c r="U4" s="241"/>
      <c r="V4" s="241"/>
      <c r="W4" s="241"/>
      <c r="X4" s="241"/>
      <c r="Y4" s="241"/>
      <c r="Z4" s="241"/>
      <c r="AA4" s="241"/>
      <c r="AB4" s="241"/>
    </row>
    <row r="5" spans="2:28" ht="23.25" customHeight="1">
      <c r="B5" s="112" t="s">
        <v>177</v>
      </c>
      <c r="M5" s="173"/>
      <c r="N5" s="173"/>
      <c r="P5" s="170" t="s">
        <v>178</v>
      </c>
      <c r="Q5" s="1019">
        <f>F27</f>
        <v>23500</v>
      </c>
      <c r="R5" s="1019"/>
      <c r="S5" s="172" t="s">
        <v>7</v>
      </c>
      <c r="T5" s="241"/>
      <c r="U5" s="241"/>
      <c r="V5" s="241"/>
      <c r="W5" s="241"/>
      <c r="X5" s="241"/>
      <c r="Y5" s="241"/>
      <c r="Z5" s="241"/>
      <c r="AA5" s="241"/>
      <c r="AB5" s="241"/>
    </row>
    <row r="6" spans="2:28" ht="23.25" customHeight="1">
      <c r="B6" s="113"/>
      <c r="M6" s="173"/>
      <c r="N6" s="173"/>
      <c r="P6" s="262" t="s">
        <v>37</v>
      </c>
      <c r="Q6" s="1020"/>
      <c r="R6" s="1020"/>
      <c r="S6" s="172" t="s">
        <v>7</v>
      </c>
      <c r="T6" s="241"/>
      <c r="U6" s="241"/>
      <c r="V6" s="241"/>
      <c r="W6" s="241"/>
      <c r="X6" s="241"/>
      <c r="Y6" s="241"/>
      <c r="Z6" s="241"/>
      <c r="AA6" s="241"/>
      <c r="AB6" s="241"/>
    </row>
    <row r="7" spans="2:28" ht="18" customHeight="1">
      <c r="B7" s="732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166" t="s">
        <v>321</v>
      </c>
      <c r="M7" s="713" t="s">
        <v>38</v>
      </c>
      <c r="N7" s="715" t="s">
        <v>320</v>
      </c>
      <c r="O7" s="716"/>
      <c r="P7" s="717"/>
      <c r="Q7" s="715" t="s">
        <v>40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</row>
    <row r="8" spans="2:28" ht="18" customHeight="1">
      <c r="B8" s="733"/>
      <c r="C8" s="696" t="s">
        <v>41</v>
      </c>
      <c r="D8" s="698"/>
      <c r="E8" s="697"/>
      <c r="F8" s="294"/>
      <c r="G8" s="257" t="s">
        <v>356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18"/>
      <c r="O8" s="719"/>
      <c r="P8" s="720"/>
      <c r="Q8" s="718"/>
      <c r="R8" s="719"/>
      <c r="S8" s="720"/>
      <c r="T8" s="241"/>
      <c r="U8" s="241"/>
      <c r="V8" s="241"/>
      <c r="W8" s="241"/>
      <c r="X8" s="241"/>
      <c r="Y8" s="241"/>
      <c r="Z8" s="241"/>
      <c r="AA8" s="241"/>
      <c r="AB8" s="241"/>
    </row>
    <row r="9" spans="2:28" ht="25.5" customHeight="1">
      <c r="B9" s="14"/>
      <c r="C9" s="390"/>
      <c r="D9" s="355" t="s">
        <v>179</v>
      </c>
      <c r="E9" s="150" t="s">
        <v>262</v>
      </c>
      <c r="F9" s="649"/>
      <c r="G9" s="650">
        <v>1800</v>
      </c>
      <c r="H9" s="909"/>
      <c r="I9" s="910"/>
      <c r="J9" s="911"/>
      <c r="K9" s="650">
        <f>G9</f>
        <v>1800</v>
      </c>
      <c r="L9" s="339"/>
      <c r="M9" s="461"/>
      <c r="N9" s="1010"/>
      <c r="O9" s="1011"/>
      <c r="P9" s="1012"/>
      <c r="Q9" s="421"/>
      <c r="R9" s="422"/>
      <c r="S9" s="423"/>
      <c r="T9" s="241"/>
      <c r="U9" s="241"/>
      <c r="V9" s="241"/>
      <c r="W9" s="241"/>
      <c r="X9" s="241"/>
      <c r="Y9" s="241"/>
      <c r="Z9" s="241"/>
      <c r="AA9" s="241"/>
      <c r="AB9" s="241"/>
    </row>
    <row r="10" spans="2:28" ht="25.5" customHeight="1">
      <c r="B10" s="3"/>
      <c r="C10" s="362"/>
      <c r="D10" s="353" t="s">
        <v>180</v>
      </c>
      <c r="E10" s="151" t="s">
        <v>262</v>
      </c>
      <c r="F10" s="321"/>
      <c r="G10" s="114">
        <v>1650</v>
      </c>
      <c r="H10" s="909"/>
      <c r="I10" s="910"/>
      <c r="J10" s="911"/>
      <c r="K10" s="114">
        <f aca="true" t="shared" si="0" ref="K10:K16">G10</f>
        <v>1650</v>
      </c>
      <c r="L10" s="333"/>
      <c r="M10" s="461"/>
      <c r="N10" s="1013"/>
      <c r="O10" s="1014"/>
      <c r="P10" s="1015"/>
      <c r="Q10" s="424"/>
      <c r="R10" s="425"/>
      <c r="S10" s="426"/>
      <c r="T10" s="241"/>
      <c r="U10" s="241"/>
      <c r="V10" s="241"/>
      <c r="W10" s="241"/>
      <c r="X10" s="241"/>
      <c r="Y10" s="241"/>
      <c r="Z10" s="241"/>
      <c r="AA10" s="241"/>
      <c r="AB10" s="241"/>
    </row>
    <row r="11" spans="2:28" ht="25.5" customHeight="1">
      <c r="B11" s="3"/>
      <c r="C11" s="362"/>
      <c r="D11" s="353" t="s">
        <v>181</v>
      </c>
      <c r="E11" s="151" t="s">
        <v>262</v>
      </c>
      <c r="F11" s="321"/>
      <c r="G11" s="114">
        <v>1800</v>
      </c>
      <c r="H11" s="909"/>
      <c r="I11" s="910"/>
      <c r="J11" s="911"/>
      <c r="K11" s="114">
        <f t="shared" si="0"/>
        <v>1800</v>
      </c>
      <c r="L11" s="333"/>
      <c r="M11" s="461"/>
      <c r="N11" s="1013"/>
      <c r="O11" s="1014"/>
      <c r="P11" s="1015"/>
      <c r="Q11" s="424"/>
      <c r="R11" s="425"/>
      <c r="S11" s="426"/>
      <c r="T11" s="241"/>
      <c r="U11" s="241"/>
      <c r="V11" s="241"/>
      <c r="W11" s="241"/>
      <c r="X11" s="241"/>
      <c r="Y11" s="241"/>
      <c r="Z11" s="241"/>
      <c r="AA11" s="241"/>
      <c r="AB11" s="241"/>
    </row>
    <row r="12" spans="2:28" ht="25.5" customHeight="1">
      <c r="B12" s="3"/>
      <c r="C12" s="362"/>
      <c r="D12" s="353" t="s">
        <v>182</v>
      </c>
      <c r="E12" s="151" t="s">
        <v>262</v>
      </c>
      <c r="F12" s="321"/>
      <c r="G12" s="114">
        <v>1550</v>
      </c>
      <c r="H12" s="909"/>
      <c r="I12" s="910"/>
      <c r="J12" s="911"/>
      <c r="K12" s="114">
        <f t="shared" si="0"/>
        <v>1550</v>
      </c>
      <c r="L12" s="333"/>
      <c r="M12" s="461"/>
      <c r="N12" s="1013"/>
      <c r="O12" s="1014"/>
      <c r="P12" s="1015"/>
      <c r="Q12" s="424"/>
      <c r="R12" s="425"/>
      <c r="S12" s="426"/>
      <c r="T12" s="241"/>
      <c r="U12" s="241"/>
      <c r="V12" s="241"/>
      <c r="W12" s="241"/>
      <c r="X12" s="241"/>
      <c r="Y12" s="241"/>
      <c r="Z12" s="241"/>
      <c r="AA12" s="241"/>
      <c r="AB12" s="241"/>
    </row>
    <row r="13" spans="2:28" ht="25.5" customHeight="1">
      <c r="B13" s="3"/>
      <c r="C13" s="362"/>
      <c r="D13" s="353" t="s">
        <v>183</v>
      </c>
      <c r="E13" s="151" t="s">
        <v>262</v>
      </c>
      <c r="F13" s="321"/>
      <c r="G13" s="114">
        <v>1600</v>
      </c>
      <c r="H13" s="909"/>
      <c r="I13" s="910"/>
      <c r="J13" s="911"/>
      <c r="K13" s="114">
        <f t="shared" si="0"/>
        <v>1600</v>
      </c>
      <c r="L13" s="333"/>
      <c r="M13" s="461"/>
      <c r="N13" s="1013"/>
      <c r="O13" s="1014"/>
      <c r="P13" s="1015"/>
      <c r="Q13" s="424"/>
      <c r="R13" s="425"/>
      <c r="S13" s="426"/>
      <c r="T13" s="241"/>
      <c r="U13" s="241"/>
      <c r="V13" s="241"/>
      <c r="W13" s="241"/>
      <c r="X13" s="241"/>
      <c r="Y13" s="241"/>
      <c r="Z13" s="241"/>
      <c r="AA13" s="241"/>
      <c r="AB13" s="241"/>
    </row>
    <row r="14" spans="2:28" ht="25.5" customHeight="1">
      <c r="B14" s="3"/>
      <c r="C14" s="362"/>
      <c r="D14" s="353" t="s">
        <v>184</v>
      </c>
      <c r="E14" s="151" t="s">
        <v>262</v>
      </c>
      <c r="F14" s="321"/>
      <c r="G14" s="114">
        <v>2400</v>
      </c>
      <c r="H14" s="909"/>
      <c r="I14" s="910"/>
      <c r="J14" s="911"/>
      <c r="K14" s="114">
        <f t="shared" si="0"/>
        <v>2400</v>
      </c>
      <c r="L14" s="333"/>
      <c r="M14" s="461"/>
      <c r="N14" s="1013"/>
      <c r="O14" s="1014"/>
      <c r="P14" s="1015"/>
      <c r="Q14" s="424"/>
      <c r="R14" s="425"/>
      <c r="S14" s="426"/>
      <c r="T14" s="241"/>
      <c r="U14" s="241"/>
      <c r="V14" s="241"/>
      <c r="W14" s="241"/>
      <c r="X14" s="241"/>
      <c r="Y14" s="241"/>
      <c r="Z14" s="241"/>
      <c r="AA14" s="241"/>
      <c r="AB14" s="241"/>
    </row>
    <row r="15" spans="2:28" ht="25.5" customHeight="1">
      <c r="B15" s="3"/>
      <c r="C15" s="362"/>
      <c r="D15" s="353" t="s">
        <v>185</v>
      </c>
      <c r="E15" s="151" t="s">
        <v>265</v>
      </c>
      <c r="F15" s="321"/>
      <c r="G15" s="114">
        <v>2900</v>
      </c>
      <c r="H15" s="909"/>
      <c r="I15" s="910"/>
      <c r="J15" s="911"/>
      <c r="K15" s="114">
        <f t="shared" si="0"/>
        <v>2900</v>
      </c>
      <c r="L15" s="333"/>
      <c r="M15" s="461"/>
      <c r="N15" s="1013"/>
      <c r="O15" s="1014"/>
      <c r="P15" s="1015"/>
      <c r="Q15" s="424"/>
      <c r="R15" s="425"/>
      <c r="S15" s="426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2:28" ht="25.5" customHeight="1">
      <c r="B16" s="3"/>
      <c r="C16" s="362"/>
      <c r="D16" s="353" t="s">
        <v>330</v>
      </c>
      <c r="E16" s="151" t="s">
        <v>331</v>
      </c>
      <c r="F16" s="321"/>
      <c r="G16" s="114">
        <v>1400</v>
      </c>
      <c r="H16" s="909"/>
      <c r="I16" s="910"/>
      <c r="J16" s="911"/>
      <c r="K16" s="114">
        <f t="shared" si="0"/>
        <v>1400</v>
      </c>
      <c r="L16" s="333"/>
      <c r="M16" s="461"/>
      <c r="N16" s="1013"/>
      <c r="O16" s="1014"/>
      <c r="P16" s="1015"/>
      <c r="Q16" s="424"/>
      <c r="R16" s="425"/>
      <c r="S16" s="426"/>
      <c r="T16" s="241"/>
      <c r="U16" s="241"/>
      <c r="V16" s="241"/>
      <c r="W16" s="241"/>
      <c r="X16" s="241"/>
      <c r="Y16" s="241"/>
      <c r="Z16" s="241"/>
      <c r="AA16" s="241"/>
      <c r="AB16" s="241"/>
    </row>
    <row r="17" spans="2:28" ht="25.5" customHeight="1">
      <c r="B17" s="3"/>
      <c r="C17" s="362"/>
      <c r="D17" s="353"/>
      <c r="E17" s="151"/>
      <c r="F17" s="321"/>
      <c r="G17" s="115"/>
      <c r="H17" s="777">
        <f>K17-G17</f>
        <v>0</v>
      </c>
      <c r="I17" s="778"/>
      <c r="J17" s="779"/>
      <c r="K17" s="114"/>
      <c r="L17" s="23"/>
      <c r="M17" s="214"/>
      <c r="N17" s="890"/>
      <c r="O17" s="891"/>
      <c r="P17" s="280"/>
      <c r="Q17" s="424"/>
      <c r="R17" s="425"/>
      <c r="S17" s="426"/>
      <c r="T17" s="241"/>
      <c r="U17" s="241"/>
      <c r="V17" s="241"/>
      <c r="W17" s="241"/>
      <c r="X17" s="241"/>
      <c r="Y17" s="241"/>
      <c r="Z17" s="241"/>
      <c r="AA17" s="241"/>
      <c r="AB17" s="241"/>
    </row>
    <row r="18" spans="2:28" ht="25.5" customHeight="1">
      <c r="B18" s="3"/>
      <c r="C18" s="362"/>
      <c r="D18" s="353"/>
      <c r="E18" s="151"/>
      <c r="F18" s="321"/>
      <c r="G18" s="115"/>
      <c r="H18" s="777">
        <f>K18-G18</f>
        <v>0</v>
      </c>
      <c r="I18" s="778"/>
      <c r="J18" s="779"/>
      <c r="K18" s="114"/>
      <c r="L18" s="23"/>
      <c r="M18" s="214"/>
      <c r="N18" s="890"/>
      <c r="O18" s="891"/>
      <c r="P18" s="280"/>
      <c r="Q18" s="361"/>
      <c r="R18" s="398"/>
      <c r="S18" s="412"/>
      <c r="T18" s="241"/>
      <c r="U18" s="241"/>
      <c r="V18" s="241"/>
      <c r="W18" s="241"/>
      <c r="X18" s="241"/>
      <c r="Y18" s="241"/>
      <c r="Z18" s="241"/>
      <c r="AA18" s="241"/>
      <c r="AB18" s="241"/>
    </row>
    <row r="19" spans="2:28" ht="25.5" customHeight="1">
      <c r="B19" s="3"/>
      <c r="C19" s="362"/>
      <c r="D19" s="353"/>
      <c r="E19" s="21"/>
      <c r="F19" s="321"/>
      <c r="G19" s="115"/>
      <c r="H19" s="777">
        <f>K19-G19</f>
        <v>0</v>
      </c>
      <c r="I19" s="778"/>
      <c r="J19" s="779"/>
      <c r="K19" s="114"/>
      <c r="L19" s="79"/>
      <c r="M19" s="215"/>
      <c r="N19" s="1028"/>
      <c r="O19" s="1029"/>
      <c r="P19" s="280"/>
      <c r="Q19" s="361"/>
      <c r="R19" s="398"/>
      <c r="S19" s="412"/>
      <c r="T19" s="241"/>
      <c r="U19" s="241"/>
      <c r="V19" s="241"/>
      <c r="W19" s="241"/>
      <c r="X19" s="241"/>
      <c r="Y19" s="241"/>
      <c r="Z19" s="241"/>
      <c r="AA19" s="241"/>
      <c r="AB19" s="241"/>
    </row>
    <row r="20" spans="2:28" ht="25.5" customHeight="1">
      <c r="B20" s="272"/>
      <c r="C20" s="391"/>
      <c r="D20" s="354" t="s">
        <v>186</v>
      </c>
      <c r="E20" s="158" t="s">
        <v>265</v>
      </c>
      <c r="F20" s="651" t="s">
        <v>294</v>
      </c>
      <c r="G20" s="518">
        <v>2250</v>
      </c>
      <c r="H20" s="1034"/>
      <c r="I20" s="1035"/>
      <c r="J20" s="1036"/>
      <c r="K20" s="652">
        <f>G20</f>
        <v>2250</v>
      </c>
      <c r="L20" s="335"/>
      <c r="M20" s="461"/>
      <c r="N20" s="1016"/>
      <c r="O20" s="1017"/>
      <c r="P20" s="1018"/>
      <c r="Q20" s="810" t="s">
        <v>404</v>
      </c>
      <c r="R20" s="811"/>
      <c r="S20" s="812"/>
      <c r="T20" s="241"/>
      <c r="U20" s="241"/>
      <c r="V20" s="241"/>
      <c r="W20" s="241"/>
      <c r="X20" s="241"/>
      <c r="Y20" s="241"/>
      <c r="Z20" s="241"/>
      <c r="AA20" s="241"/>
      <c r="AB20" s="241"/>
    </row>
    <row r="21" spans="2:28" ht="25.5" customHeight="1">
      <c r="B21" s="272"/>
      <c r="C21" s="391"/>
      <c r="D21" s="354" t="s">
        <v>187</v>
      </c>
      <c r="E21" s="158" t="s">
        <v>264</v>
      </c>
      <c r="F21" s="651" t="s">
        <v>293</v>
      </c>
      <c r="G21" s="518">
        <v>2400</v>
      </c>
      <c r="H21" s="1034"/>
      <c r="I21" s="1035"/>
      <c r="J21" s="1036"/>
      <c r="K21" s="652">
        <f>G21</f>
        <v>2400</v>
      </c>
      <c r="L21" s="340"/>
      <c r="M21" s="461"/>
      <c r="N21" s="1016"/>
      <c r="O21" s="1017"/>
      <c r="P21" s="1018"/>
      <c r="Q21" s="1025" t="s">
        <v>357</v>
      </c>
      <c r="R21" s="1026"/>
      <c r="S21" s="1027"/>
      <c r="T21" s="241"/>
      <c r="U21" s="241"/>
      <c r="V21" s="241"/>
      <c r="W21" s="241"/>
      <c r="X21" s="241"/>
      <c r="Y21" s="241"/>
      <c r="Z21" s="241"/>
      <c r="AA21" s="241"/>
      <c r="AB21" s="241"/>
    </row>
    <row r="22" spans="2:28" ht="25.5" customHeight="1">
      <c r="B22" s="69" t="s">
        <v>188</v>
      </c>
      <c r="C22" s="367"/>
      <c r="D22" s="353" t="s">
        <v>304</v>
      </c>
      <c r="E22" s="151" t="s">
        <v>266</v>
      </c>
      <c r="F22" s="653"/>
      <c r="G22" s="115">
        <v>1850</v>
      </c>
      <c r="H22" s="909"/>
      <c r="I22" s="910"/>
      <c r="J22" s="911"/>
      <c r="K22" s="114">
        <f>G22</f>
        <v>1850</v>
      </c>
      <c r="L22" s="335"/>
      <c r="M22" s="461"/>
      <c r="N22" s="1013"/>
      <c r="O22" s="1014"/>
      <c r="P22" s="1015"/>
      <c r="Q22" s="427"/>
      <c r="R22" s="428"/>
      <c r="S22" s="429"/>
      <c r="T22" s="241"/>
      <c r="U22" s="241"/>
      <c r="V22" s="241"/>
      <c r="W22" s="241"/>
      <c r="X22" s="241"/>
      <c r="Y22" s="241"/>
      <c r="Z22" s="241"/>
      <c r="AA22" s="241"/>
      <c r="AB22" s="241"/>
    </row>
    <row r="23" spans="2:28" ht="25.5" customHeight="1">
      <c r="B23" s="207" t="s">
        <v>353</v>
      </c>
      <c r="C23" s="362"/>
      <c r="D23" s="353" t="s">
        <v>305</v>
      </c>
      <c r="E23" s="208" t="s">
        <v>262</v>
      </c>
      <c r="F23" s="321"/>
      <c r="G23" s="115">
        <v>1900</v>
      </c>
      <c r="H23" s="909"/>
      <c r="I23" s="910"/>
      <c r="J23" s="911"/>
      <c r="K23" s="114">
        <f>G23</f>
        <v>1900</v>
      </c>
      <c r="L23" s="335"/>
      <c r="M23" s="461"/>
      <c r="N23" s="1013"/>
      <c r="O23" s="1014"/>
      <c r="P23" s="1015"/>
      <c r="Q23" s="844" t="s">
        <v>405</v>
      </c>
      <c r="R23" s="845"/>
      <c r="S23" s="846"/>
      <c r="T23" s="241"/>
      <c r="U23" s="241"/>
      <c r="V23" s="241"/>
      <c r="W23" s="241"/>
      <c r="X23" s="241"/>
      <c r="Y23" s="241"/>
      <c r="Z23" s="241"/>
      <c r="AA23" s="241"/>
      <c r="AB23" s="241"/>
    </row>
    <row r="24" spans="2:28" ht="25.5" customHeight="1">
      <c r="B24" s="3"/>
      <c r="C24" s="362"/>
      <c r="D24" s="392"/>
      <c r="E24" s="21"/>
      <c r="F24" s="3"/>
      <c r="G24" s="21"/>
      <c r="H24" s="777">
        <f>K24-G24</f>
        <v>0</v>
      </c>
      <c r="I24" s="778"/>
      <c r="J24" s="779"/>
      <c r="K24" s="20"/>
      <c r="L24" s="21"/>
      <c r="M24" s="73"/>
      <c r="N24" s="831"/>
      <c r="O24" s="832"/>
      <c r="P24" s="20"/>
      <c r="Q24" s="277"/>
      <c r="R24" s="278"/>
      <c r="S24" s="279"/>
      <c r="T24" s="241"/>
      <c r="U24" s="241"/>
      <c r="V24" s="241"/>
      <c r="W24" s="241"/>
      <c r="X24" s="241"/>
      <c r="Y24" s="241"/>
      <c r="Z24" s="241"/>
      <c r="AA24" s="241"/>
      <c r="AB24" s="241"/>
    </row>
    <row r="25" spans="2:28" ht="25.5" customHeight="1">
      <c r="B25" s="3"/>
      <c r="C25" s="362"/>
      <c r="D25" s="392"/>
      <c r="E25" s="21"/>
      <c r="F25" s="3"/>
      <c r="G25" s="21"/>
      <c r="H25" s="777">
        <f>K25-G25</f>
        <v>0</v>
      </c>
      <c r="I25" s="778"/>
      <c r="J25" s="779"/>
      <c r="K25" s="20"/>
      <c r="L25" s="21"/>
      <c r="M25" s="73"/>
      <c r="N25" s="831"/>
      <c r="O25" s="832"/>
      <c r="P25" s="280"/>
      <c r="Q25" s="424"/>
      <c r="R25" s="425"/>
      <c r="S25" s="426"/>
      <c r="T25" s="241"/>
      <c r="U25" s="241"/>
      <c r="V25" s="241"/>
      <c r="W25" s="241"/>
      <c r="X25" s="241"/>
      <c r="Y25" s="241"/>
      <c r="Z25" s="241"/>
      <c r="AA25" s="241"/>
      <c r="AB25" s="241"/>
    </row>
    <row r="26" spans="2:28" ht="25.5" customHeight="1" thickBot="1">
      <c r="B26" s="116"/>
      <c r="C26" s="376"/>
      <c r="D26" s="173"/>
      <c r="E26" s="60"/>
      <c r="F26" s="75"/>
      <c r="H26" s="777">
        <f>K26-G26</f>
        <v>0</v>
      </c>
      <c r="I26" s="778"/>
      <c r="J26" s="779"/>
      <c r="K26" s="51"/>
      <c r="L26" s="116"/>
      <c r="M26" s="27"/>
      <c r="N26" s="819"/>
      <c r="O26" s="820"/>
      <c r="P26" s="281"/>
      <c r="Q26" s="430"/>
      <c r="R26" s="431"/>
      <c r="S26" s="432"/>
      <c r="T26" s="241"/>
      <c r="U26" s="241"/>
      <c r="V26" s="241"/>
      <c r="W26" s="241"/>
      <c r="X26" s="241"/>
      <c r="Y26" s="241"/>
      <c r="Z26" s="241"/>
      <c r="AA26" s="241"/>
      <c r="AB26" s="241"/>
    </row>
    <row r="27" spans="2:28" ht="25.5" customHeight="1" thickTop="1">
      <c r="B27" s="118"/>
      <c r="C27" s="43"/>
      <c r="D27" s="31" t="str">
        <f>CONCATENATE(FIXED(COUNTA(D9:D25),0,0),"　店")</f>
        <v>12　店</v>
      </c>
      <c r="E27" s="44"/>
      <c r="F27" s="1037">
        <f>SUM(G9:G23)</f>
        <v>23500</v>
      </c>
      <c r="G27" s="1038"/>
      <c r="H27" s="797">
        <f>SUM(J24:J26)</f>
        <v>0</v>
      </c>
      <c r="I27" s="798"/>
      <c r="J27" s="301"/>
      <c r="K27" s="261">
        <f>SUM(K9:K26)</f>
        <v>23500</v>
      </c>
      <c r="L27" s="118"/>
      <c r="M27" s="119">
        <f>SUM(M9:M23)</f>
        <v>0</v>
      </c>
      <c r="N27" s="1039"/>
      <c r="O27" s="1040"/>
      <c r="P27" s="1041"/>
      <c r="Q27" s="433"/>
      <c r="R27" s="434"/>
      <c r="S27" s="435"/>
      <c r="T27" s="241"/>
      <c r="U27" s="241"/>
      <c r="V27" s="241"/>
      <c r="W27" s="241"/>
      <c r="X27" s="241"/>
      <c r="Y27" s="241"/>
      <c r="Z27" s="241"/>
      <c r="AA27" s="241"/>
      <c r="AB27" s="241"/>
    </row>
    <row r="28" spans="2:28" ht="14.25" customHeight="1">
      <c r="B28" s="60"/>
      <c r="C28" s="60"/>
      <c r="D28" s="245"/>
      <c r="E28" s="60"/>
      <c r="F28" s="17"/>
      <c r="G28" s="17"/>
      <c r="H28" s="17"/>
      <c r="I28" s="17"/>
      <c r="J28" s="17"/>
      <c r="K28" s="17"/>
      <c r="L28" s="60"/>
      <c r="M28" s="250"/>
      <c r="N28" s="250"/>
      <c r="O28" s="250"/>
      <c r="P28" s="251"/>
      <c r="Q28" s="252"/>
      <c r="R28" s="252"/>
      <c r="S28" s="252"/>
      <c r="T28" s="241"/>
      <c r="U28" s="241"/>
      <c r="V28" s="241"/>
      <c r="W28" s="241"/>
      <c r="X28" s="241"/>
      <c r="Y28" s="241"/>
      <c r="Z28" s="241"/>
      <c r="AA28" s="241"/>
      <c r="AB28" s="241"/>
    </row>
    <row r="29" spans="2:28" ht="17.25">
      <c r="B29" s="227" t="s">
        <v>344</v>
      </c>
      <c r="C29" s="228"/>
      <c r="D29" s="229"/>
      <c r="E29" s="230"/>
      <c r="F29" s="231"/>
      <c r="G29" s="229"/>
      <c r="H29" s="229"/>
      <c r="I29" s="229"/>
      <c r="J29" s="229"/>
      <c r="K29" s="232"/>
      <c r="L29" s="229"/>
      <c r="M29" s="229"/>
      <c r="N29" s="229"/>
      <c r="O29" s="230"/>
      <c r="P29" s="229"/>
      <c r="Q29" s="229"/>
      <c r="R29" s="229"/>
      <c r="S29" s="230"/>
      <c r="T29" s="241"/>
      <c r="U29" s="241"/>
      <c r="V29" s="241"/>
      <c r="W29" s="241"/>
      <c r="X29" s="241"/>
      <c r="Y29" s="241"/>
      <c r="Z29" s="241"/>
      <c r="AA29" s="241"/>
      <c r="AB29" s="241"/>
    </row>
    <row r="30" spans="2:28" ht="13.5">
      <c r="B30" s="238" t="s">
        <v>403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41"/>
      <c r="U30" s="241"/>
      <c r="V30" s="241"/>
      <c r="W30" s="241"/>
      <c r="X30" s="241"/>
      <c r="Y30" s="241"/>
      <c r="Z30" s="241"/>
      <c r="AA30" s="241"/>
      <c r="AB30" s="241"/>
    </row>
    <row r="31" spans="2:28" ht="13.5">
      <c r="B31" s="238" t="s">
        <v>402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41"/>
      <c r="U31" s="241"/>
      <c r="V31" s="241"/>
      <c r="W31" s="241"/>
      <c r="X31" s="241"/>
      <c r="Y31" s="241"/>
      <c r="Z31" s="241"/>
      <c r="AA31" s="241"/>
      <c r="AB31" s="241"/>
    </row>
    <row r="32" spans="2:28" ht="13.5">
      <c r="B32" s="238" t="s">
        <v>345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41"/>
      <c r="U32" s="241"/>
      <c r="V32" s="241"/>
      <c r="W32" s="241"/>
      <c r="X32" s="241"/>
      <c r="Y32" s="241"/>
      <c r="Z32" s="241"/>
      <c r="AA32" s="241"/>
      <c r="AB32" s="241"/>
    </row>
    <row r="33" spans="2:28" ht="13.5">
      <c r="B33" s="227" t="s">
        <v>426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41"/>
      <c r="U33" s="241"/>
      <c r="V33" s="241"/>
      <c r="W33" s="241"/>
      <c r="X33" s="241"/>
      <c r="Y33" s="241"/>
      <c r="Z33" s="241"/>
      <c r="AA33" s="241"/>
      <c r="AB33" s="241"/>
    </row>
    <row r="34" spans="2:28" ht="13.5">
      <c r="B34" s="238" t="s">
        <v>401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41"/>
      <c r="U34" s="241"/>
      <c r="V34" s="241"/>
      <c r="W34" s="241"/>
      <c r="X34" s="241"/>
      <c r="Y34" s="241"/>
      <c r="Z34" s="241"/>
      <c r="AA34" s="241"/>
      <c r="AB34" s="241"/>
    </row>
    <row r="35" spans="20:28" ht="13.5">
      <c r="T35" s="241"/>
      <c r="U35" s="241"/>
      <c r="V35" s="241"/>
      <c r="W35" s="241"/>
      <c r="X35" s="241"/>
      <c r="Y35" s="241"/>
      <c r="Z35" s="241"/>
      <c r="AA35" s="241"/>
      <c r="AB35" s="241"/>
    </row>
  </sheetData>
  <sheetProtection password="CC41" sheet="1"/>
  <mergeCells count="58">
    <mergeCell ref="H23:J23"/>
    <mergeCell ref="H20:J20"/>
    <mergeCell ref="N26:O26"/>
    <mergeCell ref="N22:P22"/>
    <mergeCell ref="N23:P23"/>
    <mergeCell ref="N15:P15"/>
    <mergeCell ref="N17:O17"/>
    <mergeCell ref="N18:O18"/>
    <mergeCell ref="H15:J15"/>
    <mergeCell ref="H16:J16"/>
    <mergeCell ref="H17:J17"/>
    <mergeCell ref="H18:J18"/>
    <mergeCell ref="H21:J21"/>
    <mergeCell ref="H11:J11"/>
    <mergeCell ref="F27:G27"/>
    <mergeCell ref="N24:O24"/>
    <mergeCell ref="N25:O25"/>
    <mergeCell ref="H26:J26"/>
    <mergeCell ref="H27:I27"/>
    <mergeCell ref="N27:P27"/>
    <mergeCell ref="H24:J24"/>
    <mergeCell ref="H25:J25"/>
    <mergeCell ref="H22:J22"/>
    <mergeCell ref="C8:E8"/>
    <mergeCell ref="N10:P10"/>
    <mergeCell ref="N11:P11"/>
    <mergeCell ref="N12:P12"/>
    <mergeCell ref="H12:J12"/>
    <mergeCell ref="H13:J13"/>
    <mergeCell ref="H19:J19"/>
    <mergeCell ref="B7:B8"/>
    <mergeCell ref="M7:M8"/>
    <mergeCell ref="H8:I8"/>
    <mergeCell ref="H9:J9"/>
    <mergeCell ref="H10:J10"/>
    <mergeCell ref="M2:P2"/>
    <mergeCell ref="C7:K7"/>
    <mergeCell ref="C2:F2"/>
    <mergeCell ref="P3:R3"/>
    <mergeCell ref="C3:K3"/>
    <mergeCell ref="Q5:R5"/>
    <mergeCell ref="Q6:R6"/>
    <mergeCell ref="R2:S2"/>
    <mergeCell ref="N3:O3"/>
    <mergeCell ref="H2:K2"/>
    <mergeCell ref="Q21:S21"/>
    <mergeCell ref="Q20:S20"/>
    <mergeCell ref="N19:O19"/>
    <mergeCell ref="N16:P16"/>
    <mergeCell ref="H14:J14"/>
    <mergeCell ref="Q23:S23"/>
    <mergeCell ref="Q7:S8"/>
    <mergeCell ref="N9:P9"/>
    <mergeCell ref="N7:P8"/>
    <mergeCell ref="N13:P13"/>
    <mergeCell ref="N20:P20"/>
    <mergeCell ref="N21:P21"/>
    <mergeCell ref="N14:P14"/>
  </mergeCells>
  <conditionalFormatting sqref="M20:M23 M9:M16">
    <cfRule type="expression" priority="1" dxfId="0">
      <formula>OR(G9&lt;M9,MOD(M9,50))</formula>
    </cfRule>
  </conditionalFormatting>
  <dataValidations count="4">
    <dataValidation operator="lessThanOrEqual" allowBlank="1" showInputMessage="1" showErrorMessage="1" sqref="C29:S29 B29:B34"/>
    <dataValidation type="custom" showInputMessage="1" showErrorMessage="1" sqref="O17:O18">
      <formula1>N17=J17</formula1>
    </dataValidation>
    <dataValidation type="custom" showInputMessage="1" showErrorMessage="1" sqref="N20:N21 N23 N9:N18">
      <formula1>M20=G20</formula1>
    </dataValidation>
    <dataValidation errorStyle="warning" type="custom" allowBlank="1" showInputMessage="1" showErrorMessage="1" errorTitle="数値エラー" error="基本部数を超えているか50枚単位ではありません。" sqref="M9:M16 M20:M23">
      <formula1>AND(M9&lt;=G9,MOD(M9,50)=0)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1"/>
  <headerFooter alignWithMargins="0">
    <oddFooter>&amp;R&amp;9 2024年4月現在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3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20" t="s">
        <v>175</v>
      </c>
      <c r="C2" s="772">
        <f>'表紙'!B4</f>
        <v>0</v>
      </c>
      <c r="D2" s="772"/>
      <c r="E2" s="772"/>
      <c r="F2" s="773"/>
      <c r="G2" s="120" t="s">
        <v>189</v>
      </c>
      <c r="H2" s="1023">
        <f>'表紙'!B6</f>
        <v>0</v>
      </c>
      <c r="I2" s="1023"/>
      <c r="J2" s="1023"/>
      <c r="K2" s="1024"/>
      <c r="L2" s="6" t="s">
        <v>2</v>
      </c>
      <c r="M2" s="727">
        <f>'表紙'!C4</f>
        <v>0</v>
      </c>
      <c r="N2" s="727"/>
      <c r="O2" s="727"/>
      <c r="P2" s="727"/>
      <c r="Q2" s="6" t="s">
        <v>176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1033"/>
      <c r="L3" s="6" t="s">
        <v>3</v>
      </c>
      <c r="M3" s="460">
        <f>'表紙'!H4</f>
        <v>0</v>
      </c>
      <c r="N3" s="1022" t="s">
        <v>6</v>
      </c>
      <c r="O3" s="1022"/>
      <c r="P3" s="1071">
        <f>SUM(M25:P25,M35:P35)</f>
        <v>0</v>
      </c>
      <c r="Q3" s="1071"/>
      <c r="R3" s="1071"/>
      <c r="S3" s="111" t="s">
        <v>7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0:32" ht="23.25" customHeight="1"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</row>
    <row r="5" spans="2:32" ht="23.25" customHeight="1">
      <c r="B5" s="112" t="s">
        <v>355</v>
      </c>
      <c r="P5" s="170" t="s">
        <v>36</v>
      </c>
      <c r="Q5" s="723">
        <f>G25</f>
        <v>5450</v>
      </c>
      <c r="R5" s="723"/>
      <c r="S5" s="171" t="s">
        <v>7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6:32" ht="23.25" customHeight="1">
      <c r="P6" s="170" t="s">
        <v>37</v>
      </c>
      <c r="Q6" s="1043"/>
      <c r="R6" s="1043"/>
      <c r="S6" s="171" t="s">
        <v>7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2:32" ht="18" customHeight="1">
      <c r="B7" s="732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190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2:32" ht="18" customHeight="1">
      <c r="B8" s="1042"/>
      <c r="C8" s="696" t="s">
        <v>41</v>
      </c>
      <c r="D8" s="698"/>
      <c r="E8" s="697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54"/>
      <c r="O8" s="721"/>
      <c r="P8" s="722"/>
      <c r="Q8" s="721"/>
      <c r="R8" s="721"/>
      <c r="S8" s="722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2:32" ht="25.5" customHeight="1">
      <c r="B9" s="1044" t="s">
        <v>191</v>
      </c>
      <c r="C9" s="393" t="s">
        <v>63</v>
      </c>
      <c r="D9" s="399" t="s">
        <v>192</v>
      </c>
      <c r="E9" s="150" t="s">
        <v>266</v>
      </c>
      <c r="F9" s="311"/>
      <c r="G9" s="205">
        <v>400</v>
      </c>
      <c r="H9" s="1062"/>
      <c r="I9" s="1063"/>
      <c r="J9" s="1064"/>
      <c r="K9" s="206">
        <f>G9</f>
        <v>400</v>
      </c>
      <c r="L9" s="341"/>
      <c r="M9" s="461"/>
      <c r="N9" s="1047"/>
      <c r="O9" s="1047"/>
      <c r="P9" s="1047"/>
      <c r="Q9" s="942" t="s">
        <v>298</v>
      </c>
      <c r="R9" s="943"/>
      <c r="S9" s="944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2:32" ht="25.5" customHeight="1">
      <c r="B10" s="1045"/>
      <c r="C10" s="362"/>
      <c r="D10" s="400" t="s">
        <v>193</v>
      </c>
      <c r="E10" s="151" t="s">
        <v>267</v>
      </c>
      <c r="F10" s="313"/>
      <c r="G10" s="115">
        <v>200</v>
      </c>
      <c r="H10" s="909"/>
      <c r="I10" s="910"/>
      <c r="J10" s="911"/>
      <c r="K10" s="101">
        <f aca="true" t="shared" si="0" ref="K10:K21">G10</f>
        <v>200</v>
      </c>
      <c r="L10" s="335"/>
      <c r="M10" s="461"/>
      <c r="N10" s="759"/>
      <c r="O10" s="759"/>
      <c r="P10" s="759"/>
      <c r="Q10" s="1048"/>
      <c r="R10" s="1049"/>
      <c r="S10" s="1050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2:32" ht="25.5" customHeight="1">
      <c r="B11" s="1045"/>
      <c r="C11" s="362"/>
      <c r="D11" s="400" t="s">
        <v>194</v>
      </c>
      <c r="E11" s="151" t="s">
        <v>266</v>
      </c>
      <c r="F11" s="313"/>
      <c r="G11" s="115">
        <v>300</v>
      </c>
      <c r="H11" s="909"/>
      <c r="I11" s="910"/>
      <c r="J11" s="911"/>
      <c r="K11" s="101">
        <f t="shared" si="0"/>
        <v>300</v>
      </c>
      <c r="L11" s="335"/>
      <c r="M11" s="461"/>
      <c r="N11" s="759"/>
      <c r="O11" s="759"/>
      <c r="P11" s="759"/>
      <c r="Q11" s="361"/>
      <c r="R11" s="398"/>
      <c r="S11" s="412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2:32" ht="25.5" customHeight="1">
      <c r="B12" s="1045"/>
      <c r="C12" s="362"/>
      <c r="D12" s="400" t="s">
        <v>195</v>
      </c>
      <c r="E12" s="151" t="s">
        <v>266</v>
      </c>
      <c r="F12" s="313"/>
      <c r="G12" s="115">
        <v>450</v>
      </c>
      <c r="H12" s="909"/>
      <c r="I12" s="910"/>
      <c r="J12" s="911"/>
      <c r="K12" s="101">
        <f t="shared" si="0"/>
        <v>450</v>
      </c>
      <c r="L12" s="335"/>
      <c r="M12" s="461"/>
      <c r="N12" s="759"/>
      <c r="O12" s="759"/>
      <c r="P12" s="759"/>
      <c r="Q12" s="361"/>
      <c r="R12" s="398"/>
      <c r="S12" s="412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2:32" ht="25.5" customHeight="1">
      <c r="B13" s="1046"/>
      <c r="C13" s="365"/>
      <c r="D13" s="401" t="s">
        <v>196</v>
      </c>
      <c r="E13" s="158" t="s">
        <v>414</v>
      </c>
      <c r="F13" s="314"/>
      <c r="G13" s="518">
        <v>350</v>
      </c>
      <c r="H13" s="984"/>
      <c r="I13" s="985"/>
      <c r="J13" s="986"/>
      <c r="K13" s="470">
        <f t="shared" si="0"/>
        <v>350</v>
      </c>
      <c r="L13" s="342"/>
      <c r="M13" s="462"/>
      <c r="N13" s="1051"/>
      <c r="O13" s="1051"/>
      <c r="P13" s="1051"/>
      <c r="Q13" s="841" t="s">
        <v>197</v>
      </c>
      <c r="R13" s="842"/>
      <c r="S13" s="843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2:32" ht="25.5" customHeight="1">
      <c r="B14" s="1044" t="s">
        <v>198</v>
      </c>
      <c r="C14" s="363"/>
      <c r="D14" s="399" t="s">
        <v>199</v>
      </c>
      <c r="E14" s="150" t="s">
        <v>266</v>
      </c>
      <c r="F14" s="311"/>
      <c r="G14" s="205">
        <v>350</v>
      </c>
      <c r="H14" s="981"/>
      <c r="I14" s="982"/>
      <c r="J14" s="983"/>
      <c r="K14" s="206">
        <f t="shared" si="0"/>
        <v>350</v>
      </c>
      <c r="L14" s="341"/>
      <c r="M14" s="461"/>
      <c r="N14" s="1047"/>
      <c r="O14" s="1047"/>
      <c r="P14" s="1047"/>
      <c r="Q14" s="1048" t="s">
        <v>407</v>
      </c>
      <c r="R14" s="1049"/>
      <c r="S14" s="1050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</row>
    <row r="15" spans="2:32" ht="25.5" customHeight="1">
      <c r="B15" s="1045"/>
      <c r="C15" s="362"/>
      <c r="D15" s="400" t="s">
        <v>200</v>
      </c>
      <c r="E15" s="151" t="s">
        <v>417</v>
      </c>
      <c r="F15" s="313"/>
      <c r="G15" s="115">
        <v>100</v>
      </c>
      <c r="H15" s="909"/>
      <c r="I15" s="910"/>
      <c r="J15" s="911"/>
      <c r="K15" s="101">
        <f t="shared" si="0"/>
        <v>100</v>
      </c>
      <c r="L15" s="335"/>
      <c r="M15" s="461"/>
      <c r="N15" s="759"/>
      <c r="O15" s="759"/>
      <c r="P15" s="759"/>
      <c r="Q15" s="361"/>
      <c r="R15" s="398"/>
      <c r="S15" s="412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2:32" ht="25.5" customHeight="1">
      <c r="B16" s="1045"/>
      <c r="C16" s="362"/>
      <c r="D16" s="400" t="s">
        <v>201</v>
      </c>
      <c r="E16" s="151" t="s">
        <v>275</v>
      </c>
      <c r="F16" s="313"/>
      <c r="G16" s="115">
        <v>200</v>
      </c>
      <c r="H16" s="909"/>
      <c r="I16" s="910"/>
      <c r="J16" s="911"/>
      <c r="K16" s="101">
        <f t="shared" si="0"/>
        <v>200</v>
      </c>
      <c r="L16" s="335"/>
      <c r="M16" s="461"/>
      <c r="N16" s="759"/>
      <c r="O16" s="759"/>
      <c r="P16" s="759"/>
      <c r="Q16" s="361"/>
      <c r="R16" s="398"/>
      <c r="S16" s="412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</row>
    <row r="17" spans="2:32" ht="25.5" customHeight="1">
      <c r="B17" s="1045"/>
      <c r="C17" s="362"/>
      <c r="D17" s="400" t="s">
        <v>202</v>
      </c>
      <c r="E17" s="151" t="s">
        <v>276</v>
      </c>
      <c r="F17" s="313"/>
      <c r="G17" s="115">
        <v>250</v>
      </c>
      <c r="H17" s="909"/>
      <c r="I17" s="910"/>
      <c r="J17" s="911"/>
      <c r="K17" s="101">
        <f t="shared" si="0"/>
        <v>250</v>
      </c>
      <c r="L17" s="335"/>
      <c r="M17" s="461"/>
      <c r="N17" s="759"/>
      <c r="O17" s="759"/>
      <c r="P17" s="759"/>
      <c r="Q17" s="361"/>
      <c r="R17" s="398"/>
      <c r="S17" s="412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</row>
    <row r="18" spans="2:32" ht="25.5" customHeight="1">
      <c r="B18" s="1045"/>
      <c r="C18" s="362"/>
      <c r="D18" s="400" t="s">
        <v>203</v>
      </c>
      <c r="E18" s="151" t="s">
        <v>266</v>
      </c>
      <c r="F18" s="313"/>
      <c r="G18" s="115">
        <v>450</v>
      </c>
      <c r="H18" s="909"/>
      <c r="I18" s="910"/>
      <c r="J18" s="911"/>
      <c r="K18" s="162">
        <f t="shared" si="0"/>
        <v>450</v>
      </c>
      <c r="L18" s="335"/>
      <c r="M18" s="461"/>
      <c r="N18" s="759"/>
      <c r="O18" s="759"/>
      <c r="P18" s="759"/>
      <c r="Q18" s="361"/>
      <c r="R18" s="398"/>
      <c r="S18" s="412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</row>
    <row r="19" spans="2:32" ht="25.5" customHeight="1">
      <c r="B19" s="1045"/>
      <c r="C19" s="362"/>
      <c r="D19" s="400" t="s">
        <v>204</v>
      </c>
      <c r="E19" s="151" t="s">
        <v>266</v>
      </c>
      <c r="F19" s="313"/>
      <c r="G19" s="115">
        <v>250</v>
      </c>
      <c r="H19" s="909"/>
      <c r="I19" s="910"/>
      <c r="J19" s="911"/>
      <c r="K19" s="162">
        <f t="shared" si="0"/>
        <v>250</v>
      </c>
      <c r="L19" s="335"/>
      <c r="M19" s="461"/>
      <c r="N19" s="759"/>
      <c r="O19" s="759"/>
      <c r="P19" s="759"/>
      <c r="Q19" s="361"/>
      <c r="R19" s="398"/>
      <c r="S19" s="412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</row>
    <row r="20" spans="2:32" ht="25.5" customHeight="1">
      <c r="B20" s="1045"/>
      <c r="C20" s="362"/>
      <c r="D20" s="400" t="s">
        <v>205</v>
      </c>
      <c r="E20" s="151" t="s">
        <v>266</v>
      </c>
      <c r="F20" s="313"/>
      <c r="G20" s="115">
        <v>1000</v>
      </c>
      <c r="H20" s="909"/>
      <c r="I20" s="910"/>
      <c r="J20" s="911"/>
      <c r="K20" s="162">
        <f t="shared" si="0"/>
        <v>1000</v>
      </c>
      <c r="L20" s="335"/>
      <c r="M20" s="461"/>
      <c r="N20" s="759"/>
      <c r="O20" s="759"/>
      <c r="P20" s="759"/>
      <c r="Q20" s="361"/>
      <c r="R20" s="398"/>
      <c r="S20" s="412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</row>
    <row r="21" spans="2:32" ht="25.5" customHeight="1">
      <c r="B21" s="1052"/>
      <c r="C21" s="664" t="s">
        <v>75</v>
      </c>
      <c r="D21" s="402" t="s">
        <v>206</v>
      </c>
      <c r="E21" s="159" t="s">
        <v>266</v>
      </c>
      <c r="F21" s="324"/>
      <c r="G21" s="473">
        <v>1150</v>
      </c>
      <c r="H21" s="909"/>
      <c r="I21" s="910"/>
      <c r="J21" s="911"/>
      <c r="K21" s="474">
        <f t="shared" si="0"/>
        <v>1150</v>
      </c>
      <c r="L21" s="343"/>
      <c r="M21" s="464"/>
      <c r="N21" s="1053"/>
      <c r="O21" s="1053"/>
      <c r="P21" s="1053"/>
      <c r="Q21" s="665" t="s">
        <v>431</v>
      </c>
      <c r="R21" s="666"/>
      <c r="S21" s="667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</row>
    <row r="22" spans="2:32" ht="25.5" customHeight="1">
      <c r="B22" s="62" t="s">
        <v>207</v>
      </c>
      <c r="C22" s="360" t="s">
        <v>134</v>
      </c>
      <c r="D22" s="403" t="s">
        <v>304</v>
      </c>
      <c r="E22" s="160" t="s">
        <v>266</v>
      </c>
      <c r="F22" s="147"/>
      <c r="G22" s="12"/>
      <c r="H22" s="912">
        <f>K22-G22</f>
        <v>0</v>
      </c>
      <c r="I22" s="913"/>
      <c r="J22" s="914"/>
      <c r="K22" s="27"/>
      <c r="L22" s="27"/>
      <c r="M22" s="121"/>
      <c r="N22" s="1067"/>
      <c r="O22" s="1067"/>
      <c r="P22" s="1067"/>
      <c r="Q22" s="418" t="s">
        <v>208</v>
      </c>
      <c r="R22" s="398"/>
      <c r="S22" s="412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</row>
    <row r="23" spans="2:32" ht="25.5" customHeight="1">
      <c r="B23" s="122" t="s">
        <v>209</v>
      </c>
      <c r="C23" s="307" t="s">
        <v>134</v>
      </c>
      <c r="D23" s="404" t="s">
        <v>187</v>
      </c>
      <c r="E23" s="160" t="s">
        <v>264</v>
      </c>
      <c r="F23" s="325"/>
      <c r="G23" s="123"/>
      <c r="H23" s="912">
        <f>K23-G23</f>
        <v>0</v>
      </c>
      <c r="I23" s="913"/>
      <c r="J23" s="914"/>
      <c r="K23" s="124"/>
      <c r="L23" s="124"/>
      <c r="M23" s="125"/>
      <c r="N23" s="1068"/>
      <c r="O23" s="1068"/>
      <c r="P23" s="1068"/>
      <c r="Q23" s="361"/>
      <c r="R23" s="398"/>
      <c r="S23" s="412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2:32" ht="25.5" customHeight="1" thickBot="1">
      <c r="B24" s="14"/>
      <c r="C24" s="361"/>
      <c r="D24" s="249"/>
      <c r="E24" s="7"/>
      <c r="F24" s="12"/>
      <c r="G24" s="12"/>
      <c r="H24" s="777">
        <f>K24-G24</f>
        <v>0</v>
      </c>
      <c r="I24" s="778"/>
      <c r="J24" s="779"/>
      <c r="K24" s="27"/>
      <c r="L24" s="27"/>
      <c r="M24" s="27"/>
      <c r="N24" s="1065"/>
      <c r="O24" s="1065"/>
      <c r="P24" s="1065"/>
      <c r="Q24" s="903"/>
      <c r="R24" s="903"/>
      <c r="S24" s="904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2:32" ht="25.5" customHeight="1" thickTop="1">
      <c r="B25" s="30"/>
      <c r="C25" s="30"/>
      <c r="D25" s="31" t="str">
        <f>CONCATENATE(FIXED(COUNTA(D9:D21),0,0),"　店")</f>
        <v>13　店</v>
      </c>
      <c r="E25" s="61"/>
      <c r="F25" s="29"/>
      <c r="G25" s="169">
        <f>SUM(G9:G24)</f>
        <v>5450</v>
      </c>
      <c r="H25" s="797">
        <f>SUM(J24:J24)</f>
        <v>0</v>
      </c>
      <c r="I25" s="798"/>
      <c r="J25" s="301"/>
      <c r="K25" s="163">
        <f>SUM(K9:K24)</f>
        <v>5450</v>
      </c>
      <c r="L25" s="32"/>
      <c r="M25" s="33">
        <f>SUM(M9:M21)</f>
        <v>0</v>
      </c>
      <c r="N25" s="1066">
        <f>SUM(N9:P21)</f>
        <v>0</v>
      </c>
      <c r="O25" s="1066"/>
      <c r="P25" s="1066"/>
      <c r="Q25" s="1069"/>
      <c r="R25" s="1069"/>
      <c r="S25" s="1070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</row>
    <row r="26" spans="20:32" ht="23.25" customHeight="1"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2:32" ht="23.25" customHeight="1">
      <c r="B27" s="112" t="s">
        <v>210</v>
      </c>
      <c r="P27" s="170" t="s">
        <v>36</v>
      </c>
      <c r="Q27" s="723">
        <f>G35</f>
        <v>3450</v>
      </c>
      <c r="R27" s="723"/>
      <c r="S27" s="171" t="s">
        <v>7</v>
      </c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</row>
    <row r="28" spans="16:32" ht="23.25" customHeight="1">
      <c r="P28" s="170" t="s">
        <v>37</v>
      </c>
      <c r="Q28" s="1043"/>
      <c r="R28" s="1043"/>
      <c r="S28" s="171" t="s">
        <v>7</v>
      </c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</row>
    <row r="29" spans="2:32" ht="18" customHeight="1">
      <c r="B29" s="715" t="s">
        <v>8</v>
      </c>
      <c r="C29" s="696" t="s">
        <v>314</v>
      </c>
      <c r="D29" s="698"/>
      <c r="E29" s="698"/>
      <c r="F29" s="698"/>
      <c r="G29" s="698"/>
      <c r="H29" s="698"/>
      <c r="I29" s="698"/>
      <c r="J29" s="698"/>
      <c r="K29" s="698"/>
      <c r="L29" s="9" t="s">
        <v>321</v>
      </c>
      <c r="M29" s="713" t="s">
        <v>38</v>
      </c>
      <c r="N29" s="715" t="s">
        <v>313</v>
      </c>
      <c r="O29" s="716"/>
      <c r="P29" s="717"/>
      <c r="Q29" s="716" t="s">
        <v>190</v>
      </c>
      <c r="R29" s="716"/>
      <c r="S29" s="717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</row>
    <row r="30" spans="2:32" ht="18" customHeight="1">
      <c r="B30" s="754"/>
      <c r="C30" s="696" t="s">
        <v>41</v>
      </c>
      <c r="D30" s="698"/>
      <c r="E30" s="698"/>
      <c r="F30" s="256"/>
      <c r="G30" s="257" t="s">
        <v>312</v>
      </c>
      <c r="H30" s="696"/>
      <c r="I30" s="698"/>
      <c r="J30" s="295" t="s">
        <v>10</v>
      </c>
      <c r="K30" s="166" t="s">
        <v>11</v>
      </c>
      <c r="L30" s="9" t="s">
        <v>316</v>
      </c>
      <c r="M30" s="714"/>
      <c r="N30" s="754"/>
      <c r="O30" s="721"/>
      <c r="P30" s="722"/>
      <c r="Q30" s="721"/>
      <c r="R30" s="721"/>
      <c r="S30" s="722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</row>
    <row r="31" spans="2:32" ht="25.5" customHeight="1">
      <c r="B31" s="38"/>
      <c r="C31" s="395" t="s">
        <v>211</v>
      </c>
      <c r="D31" s="355" t="s">
        <v>212</v>
      </c>
      <c r="E31" s="150" t="s">
        <v>266</v>
      </c>
      <c r="F31" s="316"/>
      <c r="G31" s="275">
        <v>1500</v>
      </c>
      <c r="H31" s="1062"/>
      <c r="I31" s="1063"/>
      <c r="J31" s="1064"/>
      <c r="K31" s="475">
        <f>G31</f>
        <v>1500</v>
      </c>
      <c r="L31" s="344"/>
      <c r="M31" s="461"/>
      <c r="N31" s="1054"/>
      <c r="O31" s="1055"/>
      <c r="P31" s="1056"/>
      <c r="Q31" s="804" t="s">
        <v>213</v>
      </c>
      <c r="R31" s="805"/>
      <c r="S31" s="806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</row>
    <row r="32" spans="2:32" ht="25.5" customHeight="1">
      <c r="B32" s="73"/>
      <c r="C32" s="396" t="s">
        <v>211</v>
      </c>
      <c r="D32" s="353" t="s">
        <v>214</v>
      </c>
      <c r="E32" s="151" t="s">
        <v>266</v>
      </c>
      <c r="F32" s="309"/>
      <c r="G32" s="263">
        <v>1950</v>
      </c>
      <c r="H32" s="909"/>
      <c r="I32" s="910"/>
      <c r="J32" s="911"/>
      <c r="K32" s="101">
        <f>G32</f>
        <v>1950</v>
      </c>
      <c r="L32" s="335"/>
      <c r="M32" s="461"/>
      <c r="N32" s="1057"/>
      <c r="O32" s="1058"/>
      <c r="P32" s="1059"/>
      <c r="Q32" s="816"/>
      <c r="R32" s="817"/>
      <c r="S32" s="818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</row>
    <row r="33" spans="2:32" ht="25.5" customHeight="1">
      <c r="B33" s="73"/>
      <c r="C33" s="397"/>
      <c r="D33" s="392"/>
      <c r="E33" s="21"/>
      <c r="F33" s="3"/>
      <c r="G33" s="20"/>
      <c r="H33" s="777"/>
      <c r="I33" s="778"/>
      <c r="J33" s="779"/>
      <c r="K33" s="73"/>
      <c r="L33" s="73"/>
      <c r="M33" s="73"/>
      <c r="N33" s="932"/>
      <c r="O33" s="933"/>
      <c r="P33" s="934"/>
      <c r="Q33" s="816"/>
      <c r="R33" s="817"/>
      <c r="S33" s="818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</row>
    <row r="34" spans="2:32" ht="25.5" customHeight="1" thickBot="1">
      <c r="B34" s="130"/>
      <c r="C34" s="398"/>
      <c r="D34" s="249"/>
      <c r="E34" s="12"/>
      <c r="F34" s="14"/>
      <c r="G34" s="7"/>
      <c r="H34" s="1060"/>
      <c r="I34" s="1060"/>
      <c r="J34" s="1061"/>
      <c r="K34" s="27"/>
      <c r="L34" s="27"/>
      <c r="M34" s="27"/>
      <c r="N34" s="763"/>
      <c r="O34" s="764"/>
      <c r="P34" s="765"/>
      <c r="Q34" s="902"/>
      <c r="R34" s="903"/>
      <c r="S34" s="904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</row>
    <row r="35" spans="2:32" ht="25.5" customHeight="1" thickTop="1">
      <c r="B35" s="32"/>
      <c r="C35" s="29"/>
      <c r="D35" s="31" t="str">
        <f>CONCATENATE(FIXED(COUNTA(D31:D32),0,0),"　店")</f>
        <v>2　店</v>
      </c>
      <c r="E35" s="29"/>
      <c r="F35" s="30"/>
      <c r="G35" s="261">
        <f>SUM(G31:G34)</f>
        <v>3450</v>
      </c>
      <c r="H35" s="299"/>
      <c r="I35" s="299"/>
      <c r="J35" s="300"/>
      <c r="K35" s="163">
        <f>SUM(K31:K34)</f>
        <v>3450</v>
      </c>
      <c r="L35" s="32"/>
      <c r="M35" s="33">
        <f>SUM(M31:M32)</f>
        <v>0</v>
      </c>
      <c r="N35" s="750">
        <f>SUM(N31:P32)</f>
        <v>0</v>
      </c>
      <c r="O35" s="751"/>
      <c r="P35" s="752"/>
      <c r="Q35" s="419"/>
      <c r="R35" s="419"/>
      <c r="S35" s="420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</row>
    <row r="36" spans="2:32" ht="13.5" customHeight="1">
      <c r="B36" s="12"/>
      <c r="C36" s="12"/>
      <c r="D36" s="245"/>
      <c r="E36" s="12"/>
      <c r="F36" s="12"/>
      <c r="G36" s="17"/>
      <c r="H36" s="17"/>
      <c r="I36" s="17"/>
      <c r="J36" s="249"/>
      <c r="K36" s="243"/>
      <c r="L36" s="12"/>
      <c r="M36" s="87"/>
      <c r="N36" s="60"/>
      <c r="O36" s="60"/>
      <c r="P36" s="60"/>
      <c r="Q36" s="12"/>
      <c r="R36" s="12"/>
      <c r="S36" s="12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</row>
    <row r="37" spans="2:32" ht="17.25" customHeight="1">
      <c r="B37" s="227" t="s">
        <v>344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</row>
    <row r="38" spans="2:32" ht="13.5" customHeight="1">
      <c r="B38" s="238" t="s">
        <v>403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</row>
    <row r="39" spans="2:32" ht="13.5">
      <c r="B39" s="238" t="s">
        <v>402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</row>
    <row r="40" spans="2:32" ht="13.5" customHeight="1">
      <c r="B40" s="238" t="s">
        <v>345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</row>
    <row r="41" spans="2:32" ht="13.5">
      <c r="B41" s="227" t="s">
        <v>426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</row>
    <row r="42" spans="2:32" ht="13.5">
      <c r="B42" s="238" t="s">
        <v>401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</row>
    <row r="43" spans="2:32" ht="13.5"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</row>
  </sheetData>
  <sheetProtection password="CC41" sheet="1"/>
  <mergeCells count="80">
    <mergeCell ref="H2:K2"/>
    <mergeCell ref="H17:J17"/>
    <mergeCell ref="H18:J18"/>
    <mergeCell ref="H19:J19"/>
    <mergeCell ref="H20:J20"/>
    <mergeCell ref="H21:J21"/>
    <mergeCell ref="H11:J11"/>
    <mergeCell ref="H12:J12"/>
    <mergeCell ref="H13:J13"/>
    <mergeCell ref="H14:J14"/>
    <mergeCell ref="H15:J15"/>
    <mergeCell ref="H16:J16"/>
    <mergeCell ref="H31:J31"/>
    <mergeCell ref="H32:J32"/>
    <mergeCell ref="H33:J33"/>
    <mergeCell ref="H25:I25"/>
    <mergeCell ref="R2:S2"/>
    <mergeCell ref="M2:P2"/>
    <mergeCell ref="H24:J24"/>
    <mergeCell ref="Q24:S24"/>
    <mergeCell ref="Q25:S25"/>
    <mergeCell ref="C3:K3"/>
    <mergeCell ref="N3:O3"/>
    <mergeCell ref="H8:I8"/>
    <mergeCell ref="P3:R3"/>
    <mergeCell ref="C2:F2"/>
    <mergeCell ref="H34:J34"/>
    <mergeCell ref="H22:J22"/>
    <mergeCell ref="H23:J23"/>
    <mergeCell ref="H9:J9"/>
    <mergeCell ref="H10:J10"/>
    <mergeCell ref="N34:P34"/>
    <mergeCell ref="N24:P24"/>
    <mergeCell ref="N25:P25"/>
    <mergeCell ref="N22:P22"/>
    <mergeCell ref="N23:P23"/>
    <mergeCell ref="Q34:S34"/>
    <mergeCell ref="N35:P35"/>
    <mergeCell ref="N31:P31"/>
    <mergeCell ref="Q31:S31"/>
    <mergeCell ref="N32:P32"/>
    <mergeCell ref="Q32:S32"/>
    <mergeCell ref="N33:P33"/>
    <mergeCell ref="Q33:S33"/>
    <mergeCell ref="B29:B30"/>
    <mergeCell ref="M29:M30"/>
    <mergeCell ref="N29:P30"/>
    <mergeCell ref="Q29:S30"/>
    <mergeCell ref="Q27:R27"/>
    <mergeCell ref="Q28:R28"/>
    <mergeCell ref="C30:E30"/>
    <mergeCell ref="C29:K29"/>
    <mergeCell ref="H30:I30"/>
    <mergeCell ref="B14:B21"/>
    <mergeCell ref="N14:P14"/>
    <mergeCell ref="Q14:S14"/>
    <mergeCell ref="N15:P15"/>
    <mergeCell ref="N16:P16"/>
    <mergeCell ref="N17:P17"/>
    <mergeCell ref="N18:P18"/>
    <mergeCell ref="N19:P19"/>
    <mergeCell ref="N20:P20"/>
    <mergeCell ref="N21:P21"/>
    <mergeCell ref="B9:B13"/>
    <mergeCell ref="N9:P9"/>
    <mergeCell ref="Q9:S9"/>
    <mergeCell ref="N10:P10"/>
    <mergeCell ref="Q10:S10"/>
    <mergeCell ref="N11:P11"/>
    <mergeCell ref="N12:P12"/>
    <mergeCell ref="N13:P13"/>
    <mergeCell ref="Q13:S13"/>
    <mergeCell ref="B7:B8"/>
    <mergeCell ref="M7:M8"/>
    <mergeCell ref="N7:P8"/>
    <mergeCell ref="Q7:S8"/>
    <mergeCell ref="Q5:R5"/>
    <mergeCell ref="Q6:R6"/>
    <mergeCell ref="C8:E8"/>
    <mergeCell ref="C7:K7"/>
  </mergeCells>
  <conditionalFormatting sqref="M31:M32 M14:M21 M9:M12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B37:B42"/>
    <dataValidation errorStyle="warning" type="custom" allowBlank="1" showInputMessage="1" showErrorMessage="1" errorTitle="数値エラー" error="基本部数を超えているか50枚単位ではありません。" sqref="M9:M12 M14:M21 M31:M32">
      <formula1>AND(M9&lt;=G9,MOD(M9,50)=0)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1"/>
  <headerFooter alignWithMargins="0">
    <oddFooter>&amp;R&amp;9 2024年4月現在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6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20" t="s">
        <v>175</v>
      </c>
      <c r="C2" s="1030">
        <f>'表紙'!B4</f>
        <v>0</v>
      </c>
      <c r="D2" s="1030"/>
      <c r="E2" s="1030"/>
      <c r="F2" s="1031"/>
      <c r="G2" s="6" t="s">
        <v>34</v>
      </c>
      <c r="H2" s="780">
        <f>'表紙'!B6</f>
        <v>0</v>
      </c>
      <c r="I2" s="780"/>
      <c r="J2" s="780"/>
      <c r="K2" s="781"/>
      <c r="L2" s="6" t="s">
        <v>2</v>
      </c>
      <c r="M2" s="727">
        <f>'表紙'!C4</f>
        <v>0</v>
      </c>
      <c r="N2" s="727"/>
      <c r="O2" s="727"/>
      <c r="P2" s="727"/>
      <c r="Q2" s="6" t="s">
        <v>176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1033"/>
      <c r="L3" s="6" t="s">
        <v>3</v>
      </c>
      <c r="M3" s="460">
        <f>'表紙'!H4</f>
        <v>0</v>
      </c>
      <c r="N3" s="1022" t="s">
        <v>6</v>
      </c>
      <c r="O3" s="1022"/>
      <c r="P3" s="1071">
        <f>SUM(M17:P17,M28:P28,M39:P39)</f>
        <v>0</v>
      </c>
      <c r="Q3" s="1071"/>
      <c r="R3" s="1071"/>
      <c r="S3" s="111" t="s">
        <v>7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0:32" ht="23.25" customHeight="1"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</row>
    <row r="5" spans="2:32" ht="23.25" customHeight="1">
      <c r="B5" s="112" t="s">
        <v>215</v>
      </c>
      <c r="P5" s="170" t="s">
        <v>36</v>
      </c>
      <c r="Q5" s="723">
        <f>G17</f>
        <v>9000</v>
      </c>
      <c r="R5" s="723"/>
      <c r="S5" s="172" t="s">
        <v>7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6:32" ht="23.25" customHeight="1">
      <c r="P6" s="170" t="s">
        <v>37</v>
      </c>
      <c r="Q6" s="731"/>
      <c r="R6" s="731"/>
      <c r="S6" s="172" t="s">
        <v>7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2:32" ht="18" customHeight="1"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190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2:32" ht="18" customHeight="1">
      <c r="B8" s="886"/>
      <c r="C8" s="696" t="s">
        <v>41</v>
      </c>
      <c r="D8" s="698"/>
      <c r="E8" s="698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54"/>
      <c r="O8" s="721"/>
      <c r="P8" s="722"/>
      <c r="Q8" s="721"/>
      <c r="R8" s="721"/>
      <c r="S8" s="722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2:32" ht="25.5" customHeight="1">
      <c r="B9" s="14"/>
      <c r="C9" s="390"/>
      <c r="D9" s="57" t="s">
        <v>216</v>
      </c>
      <c r="E9" s="264" t="s">
        <v>266</v>
      </c>
      <c r="F9" s="618"/>
      <c r="G9" s="275">
        <v>1600</v>
      </c>
      <c r="H9" s="909"/>
      <c r="I9" s="910"/>
      <c r="J9" s="911"/>
      <c r="K9" s="475">
        <f>G9</f>
        <v>1600</v>
      </c>
      <c r="L9" s="345"/>
      <c r="M9" s="461"/>
      <c r="N9" s="1072"/>
      <c r="O9" s="1073"/>
      <c r="P9" s="1074"/>
      <c r="Q9" s="407"/>
      <c r="R9" s="407"/>
      <c r="S9" s="415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2:32" ht="25.5" customHeight="1">
      <c r="B10" s="3"/>
      <c r="C10" s="362"/>
      <c r="D10" s="129" t="s">
        <v>217</v>
      </c>
      <c r="E10" s="25" t="s">
        <v>266</v>
      </c>
      <c r="F10" s="309"/>
      <c r="G10" s="263">
        <v>950</v>
      </c>
      <c r="H10" s="909"/>
      <c r="I10" s="910"/>
      <c r="J10" s="911"/>
      <c r="K10" s="101">
        <f>G10</f>
        <v>950</v>
      </c>
      <c r="L10" s="346"/>
      <c r="M10" s="461"/>
      <c r="N10" s="909"/>
      <c r="O10" s="910"/>
      <c r="P10" s="911"/>
      <c r="Q10" s="398"/>
      <c r="R10" s="398"/>
      <c r="S10" s="412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2:32" ht="25.5" customHeight="1">
      <c r="B11" s="3"/>
      <c r="C11" s="362"/>
      <c r="D11" s="129" t="s">
        <v>218</v>
      </c>
      <c r="E11" s="25" t="s">
        <v>266</v>
      </c>
      <c r="F11" s="309"/>
      <c r="G11" s="263">
        <v>4700</v>
      </c>
      <c r="H11" s="909"/>
      <c r="I11" s="910"/>
      <c r="J11" s="911"/>
      <c r="K11" s="101">
        <f>G11</f>
        <v>4700</v>
      </c>
      <c r="L11" s="346"/>
      <c r="M11" s="461"/>
      <c r="N11" s="909"/>
      <c r="O11" s="910"/>
      <c r="P11" s="911"/>
      <c r="Q11" s="398"/>
      <c r="R11" s="398"/>
      <c r="S11" s="412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2:32" ht="25.5" customHeight="1">
      <c r="B12" s="3"/>
      <c r="C12" s="362"/>
      <c r="D12" s="129" t="s">
        <v>373</v>
      </c>
      <c r="E12" s="25" t="s">
        <v>266</v>
      </c>
      <c r="F12" s="309"/>
      <c r="G12" s="263">
        <v>1750</v>
      </c>
      <c r="H12" s="909"/>
      <c r="I12" s="910"/>
      <c r="J12" s="911"/>
      <c r="K12" s="101">
        <f>G12</f>
        <v>1750</v>
      </c>
      <c r="L12" s="346"/>
      <c r="M12" s="461"/>
      <c r="N12" s="909"/>
      <c r="O12" s="910"/>
      <c r="P12" s="911"/>
      <c r="Q12" s="398"/>
      <c r="R12" s="398"/>
      <c r="S12" s="412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2:32" ht="25.5" customHeight="1">
      <c r="B13" s="3"/>
      <c r="C13" s="362"/>
      <c r="D13" s="129"/>
      <c r="E13" s="25"/>
      <c r="F13" s="309"/>
      <c r="G13" s="263"/>
      <c r="H13" s="777"/>
      <c r="I13" s="778"/>
      <c r="J13" s="779"/>
      <c r="K13" s="101">
        <f>G13</f>
        <v>0</v>
      </c>
      <c r="L13" s="133"/>
      <c r="M13" s="469"/>
      <c r="N13" s="777"/>
      <c r="O13" s="778"/>
      <c r="P13" s="779"/>
      <c r="Q13" s="398"/>
      <c r="R13" s="398"/>
      <c r="S13" s="412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2:32" ht="25.5" customHeight="1">
      <c r="B14" s="3"/>
      <c r="C14" s="362"/>
      <c r="D14" s="129"/>
      <c r="E14" s="132"/>
      <c r="F14" s="309"/>
      <c r="G14" s="263"/>
      <c r="H14" s="777"/>
      <c r="I14" s="778"/>
      <c r="J14" s="779"/>
      <c r="K14" s="162"/>
      <c r="L14" s="133"/>
      <c r="M14" s="466"/>
      <c r="N14" s="777"/>
      <c r="O14" s="778"/>
      <c r="P14" s="779"/>
      <c r="Q14" s="398"/>
      <c r="R14" s="398"/>
      <c r="S14" s="412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</row>
    <row r="15" spans="2:32" ht="25.5" customHeight="1">
      <c r="B15" s="3"/>
      <c r="C15" s="362"/>
      <c r="D15" s="129"/>
      <c r="E15" s="132"/>
      <c r="F15" s="309"/>
      <c r="G15" s="263"/>
      <c r="H15" s="777"/>
      <c r="I15" s="778"/>
      <c r="J15" s="779"/>
      <c r="K15" s="162"/>
      <c r="L15" s="133"/>
      <c r="M15" s="466"/>
      <c r="N15" s="777"/>
      <c r="O15" s="778"/>
      <c r="P15" s="779"/>
      <c r="Q15" s="398"/>
      <c r="R15" s="398"/>
      <c r="S15" s="412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2:32" ht="25.5" customHeight="1" thickBot="1">
      <c r="B16" s="48"/>
      <c r="C16" s="365"/>
      <c r="D16" s="134"/>
      <c r="E16" s="134"/>
      <c r="F16" s="48"/>
      <c r="G16" s="287"/>
      <c r="H16" s="1060"/>
      <c r="I16" s="1060"/>
      <c r="J16" s="1061"/>
      <c r="K16" s="104"/>
      <c r="L16" s="135"/>
      <c r="M16" s="136"/>
      <c r="N16" s="1075"/>
      <c r="O16" s="1076"/>
      <c r="P16" s="1077"/>
      <c r="Q16" s="416"/>
      <c r="R16" s="416"/>
      <c r="S16" s="417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</row>
    <row r="17" spans="2:32" ht="25.5" customHeight="1" thickTop="1">
      <c r="B17" s="30"/>
      <c r="C17" s="30"/>
      <c r="D17" s="31" t="str">
        <f>CONCATENATE(FIXED(COUNTA(D9:D15),0,0),"　店")</f>
        <v>4　店</v>
      </c>
      <c r="E17" s="29"/>
      <c r="F17" s="30"/>
      <c r="G17" s="261">
        <f>SUM(G9:G15)</f>
        <v>9000</v>
      </c>
      <c r="H17" s="797">
        <f>SUM(J16:J16)</f>
        <v>0</v>
      </c>
      <c r="I17" s="798"/>
      <c r="J17" s="301"/>
      <c r="K17" s="163">
        <f>SUM(K9:K16)</f>
        <v>9000</v>
      </c>
      <c r="L17" s="138"/>
      <c r="M17" s="139">
        <f>SUM(M9:M15)</f>
        <v>0</v>
      </c>
      <c r="N17" s="1037">
        <f>SUM(N9:P15)</f>
        <v>0</v>
      </c>
      <c r="O17" s="1078"/>
      <c r="P17" s="1038"/>
      <c r="Q17" s="408"/>
      <c r="R17" s="408"/>
      <c r="S17" s="413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</row>
    <row r="18" spans="20:32" ht="22.5" customHeight="1"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</row>
    <row r="19" spans="2:32" ht="22.5" customHeight="1">
      <c r="B19" s="112" t="s">
        <v>219</v>
      </c>
      <c r="P19" s="170" t="s">
        <v>36</v>
      </c>
      <c r="Q19" s="723">
        <f>G28</f>
        <v>3650</v>
      </c>
      <c r="R19" s="723"/>
      <c r="S19" s="172" t="s">
        <v>7</v>
      </c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</row>
    <row r="20" spans="16:32" ht="22.5" customHeight="1">
      <c r="P20" s="170" t="s">
        <v>37</v>
      </c>
      <c r="Q20" s="1079"/>
      <c r="R20" s="1079"/>
      <c r="S20" s="172" t="s">
        <v>7</v>
      </c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</row>
    <row r="21" spans="2:32" ht="18" customHeight="1">
      <c r="B21" s="713" t="s">
        <v>8</v>
      </c>
      <c r="C21" s="696" t="s">
        <v>314</v>
      </c>
      <c r="D21" s="698"/>
      <c r="E21" s="698"/>
      <c r="F21" s="698"/>
      <c r="G21" s="698"/>
      <c r="H21" s="698"/>
      <c r="I21" s="698"/>
      <c r="J21" s="698"/>
      <c r="K21" s="698"/>
      <c r="L21" s="9" t="s">
        <v>321</v>
      </c>
      <c r="M21" s="713" t="s">
        <v>38</v>
      </c>
      <c r="N21" s="715" t="s">
        <v>313</v>
      </c>
      <c r="O21" s="716"/>
      <c r="P21" s="717"/>
      <c r="Q21" s="716" t="s">
        <v>190</v>
      </c>
      <c r="R21" s="716"/>
      <c r="S21" s="717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</row>
    <row r="22" spans="2:32" ht="18" customHeight="1">
      <c r="B22" s="714"/>
      <c r="C22" s="696" t="s">
        <v>41</v>
      </c>
      <c r="D22" s="698"/>
      <c r="E22" s="698"/>
      <c r="F22" s="256"/>
      <c r="G22" s="257" t="s">
        <v>312</v>
      </c>
      <c r="H22" s="696"/>
      <c r="I22" s="698"/>
      <c r="J22" s="295" t="s">
        <v>10</v>
      </c>
      <c r="K22" s="166" t="s">
        <v>11</v>
      </c>
      <c r="L22" s="9" t="s">
        <v>316</v>
      </c>
      <c r="M22" s="714"/>
      <c r="N22" s="754"/>
      <c r="O22" s="721"/>
      <c r="P22" s="722"/>
      <c r="Q22" s="721"/>
      <c r="R22" s="721"/>
      <c r="S22" s="722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</row>
    <row r="23" spans="2:32" ht="25.5" customHeight="1">
      <c r="B23" s="38"/>
      <c r="C23" s="406"/>
      <c r="D23" s="57" t="s">
        <v>220</v>
      </c>
      <c r="E23" s="264" t="s">
        <v>266</v>
      </c>
      <c r="F23" s="316"/>
      <c r="G23" s="275">
        <v>2900</v>
      </c>
      <c r="H23" s="909"/>
      <c r="I23" s="910"/>
      <c r="J23" s="911"/>
      <c r="K23" s="475">
        <f>G23</f>
        <v>2900</v>
      </c>
      <c r="L23" s="344"/>
      <c r="M23" s="461"/>
      <c r="N23" s="1080"/>
      <c r="O23" s="1080"/>
      <c r="P23" s="1080"/>
      <c r="Q23" s="804"/>
      <c r="R23" s="805"/>
      <c r="S23" s="806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2:32" ht="25.5" customHeight="1">
      <c r="B24" s="73"/>
      <c r="C24" s="397"/>
      <c r="D24" s="129" t="s">
        <v>221</v>
      </c>
      <c r="E24" s="132" t="s">
        <v>277</v>
      </c>
      <c r="F24" s="309"/>
      <c r="G24" s="263">
        <v>100</v>
      </c>
      <c r="H24" s="909"/>
      <c r="I24" s="910"/>
      <c r="J24" s="911"/>
      <c r="K24" s="101">
        <f>G24</f>
        <v>100</v>
      </c>
      <c r="L24" s="335"/>
      <c r="M24" s="461"/>
      <c r="N24" s="1084"/>
      <c r="O24" s="1084"/>
      <c r="P24" s="1084"/>
      <c r="Q24" s="817"/>
      <c r="R24" s="817"/>
      <c r="S24" s="818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2:32" ht="25.5" customHeight="1">
      <c r="B25" s="73"/>
      <c r="C25" s="397"/>
      <c r="D25" s="129" t="s">
        <v>222</v>
      </c>
      <c r="E25" s="25" t="s">
        <v>266</v>
      </c>
      <c r="F25" s="309"/>
      <c r="G25" s="263">
        <v>350</v>
      </c>
      <c r="H25" s="909"/>
      <c r="I25" s="910"/>
      <c r="J25" s="911"/>
      <c r="K25" s="101">
        <f>G25</f>
        <v>350</v>
      </c>
      <c r="L25" s="335"/>
      <c r="M25" s="461"/>
      <c r="N25" s="1084"/>
      <c r="O25" s="1084"/>
      <c r="P25" s="1084"/>
      <c r="Q25" s="817"/>
      <c r="R25" s="817"/>
      <c r="S25" s="818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</row>
    <row r="26" spans="2:32" ht="25.5" customHeight="1">
      <c r="B26" s="73"/>
      <c r="C26" s="397"/>
      <c r="D26" s="129" t="s">
        <v>223</v>
      </c>
      <c r="E26" s="25" t="s">
        <v>266</v>
      </c>
      <c r="F26" s="309"/>
      <c r="G26" s="263">
        <v>300</v>
      </c>
      <c r="H26" s="909"/>
      <c r="I26" s="910"/>
      <c r="J26" s="911"/>
      <c r="K26" s="101">
        <f>G26</f>
        <v>300</v>
      </c>
      <c r="L26" s="335"/>
      <c r="M26" s="461"/>
      <c r="N26" s="1084"/>
      <c r="O26" s="1084"/>
      <c r="P26" s="1084"/>
      <c r="Q26" s="817"/>
      <c r="R26" s="817"/>
      <c r="S26" s="818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2:32" ht="25.5" customHeight="1" thickBot="1">
      <c r="B27" s="27"/>
      <c r="C27" s="398"/>
      <c r="D27" s="12"/>
      <c r="E27" s="12"/>
      <c r="F27" s="14"/>
      <c r="G27" s="7"/>
      <c r="H27" s="1108"/>
      <c r="I27" s="1109"/>
      <c r="J27" s="1110"/>
      <c r="K27" s="27"/>
      <c r="L27" s="27"/>
      <c r="M27" s="467"/>
      <c r="N27" s="1081"/>
      <c r="O27" s="1081"/>
      <c r="P27" s="1081"/>
      <c r="Q27" s="902"/>
      <c r="R27" s="903"/>
      <c r="S27" s="904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</row>
    <row r="28" spans="2:32" ht="25.5" customHeight="1" thickTop="1">
      <c r="B28" s="32"/>
      <c r="C28" s="29"/>
      <c r="D28" s="31" t="str">
        <f>CONCATENATE(FIXED(COUNTA(D23:D26),0,0),"　店")</f>
        <v>4　店</v>
      </c>
      <c r="E28" s="29"/>
      <c r="F28" s="30"/>
      <c r="G28" s="261">
        <f>SUM(G23:G27)</f>
        <v>3650</v>
      </c>
      <c r="H28" s="797">
        <f>SUM(J27:J27)</f>
        <v>0</v>
      </c>
      <c r="I28" s="798"/>
      <c r="J28" s="301"/>
      <c r="K28" s="163">
        <f>SUM(K23:K27)</f>
        <v>3650</v>
      </c>
      <c r="L28" s="32"/>
      <c r="M28" s="33">
        <f>SUM(M23:M26)</f>
        <v>0</v>
      </c>
      <c r="N28" s="1066">
        <f>SUM(N23:P26)</f>
        <v>0</v>
      </c>
      <c r="O28" s="1066"/>
      <c r="P28" s="1066"/>
      <c r="Q28" s="1082"/>
      <c r="R28" s="1082"/>
      <c r="S28" s="1083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</row>
    <row r="29" spans="20:32" ht="23.25" customHeight="1"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</row>
    <row r="30" spans="2:32" ht="23.25" customHeight="1">
      <c r="B30" s="112" t="s">
        <v>224</v>
      </c>
      <c r="P30" s="170" t="s">
        <v>36</v>
      </c>
      <c r="Q30" s="723">
        <f>SUM(G39)</f>
        <v>3500</v>
      </c>
      <c r="R30" s="723"/>
      <c r="S30" s="172" t="s">
        <v>7</v>
      </c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</row>
    <row r="31" spans="16:32" ht="23.25" customHeight="1">
      <c r="P31" s="170" t="s">
        <v>37</v>
      </c>
      <c r="Q31" s="1079"/>
      <c r="R31" s="1079"/>
      <c r="S31" s="172" t="s">
        <v>7</v>
      </c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</row>
    <row r="32" spans="2:32" ht="18" customHeight="1">
      <c r="B32" s="713" t="s">
        <v>8</v>
      </c>
      <c r="C32" s="696" t="s">
        <v>314</v>
      </c>
      <c r="D32" s="698"/>
      <c r="E32" s="698"/>
      <c r="F32" s="698"/>
      <c r="G32" s="698"/>
      <c r="H32" s="698"/>
      <c r="I32" s="698"/>
      <c r="J32" s="698"/>
      <c r="K32" s="698"/>
      <c r="L32" s="9" t="s">
        <v>321</v>
      </c>
      <c r="M32" s="713" t="s">
        <v>38</v>
      </c>
      <c r="N32" s="715" t="s">
        <v>313</v>
      </c>
      <c r="O32" s="716"/>
      <c r="P32" s="717"/>
      <c r="Q32" s="716" t="s">
        <v>190</v>
      </c>
      <c r="R32" s="716"/>
      <c r="S32" s="717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</row>
    <row r="33" spans="2:32" ht="18" customHeight="1">
      <c r="B33" s="714"/>
      <c r="C33" s="696" t="s">
        <v>41</v>
      </c>
      <c r="D33" s="698"/>
      <c r="E33" s="697"/>
      <c r="F33" s="256"/>
      <c r="G33" s="257" t="s">
        <v>312</v>
      </c>
      <c r="H33" s="696"/>
      <c r="I33" s="698"/>
      <c r="J33" s="295" t="s">
        <v>10</v>
      </c>
      <c r="K33" s="166" t="s">
        <v>11</v>
      </c>
      <c r="L33" s="9" t="s">
        <v>316</v>
      </c>
      <c r="M33" s="714"/>
      <c r="N33" s="754"/>
      <c r="O33" s="721"/>
      <c r="P33" s="722"/>
      <c r="Q33" s="721"/>
      <c r="R33" s="721"/>
      <c r="S33" s="722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</row>
    <row r="34" spans="2:32" ht="25.5" customHeight="1">
      <c r="B34" s="14"/>
      <c r="C34" s="390"/>
      <c r="D34" s="57" t="s">
        <v>225</v>
      </c>
      <c r="E34" s="161"/>
      <c r="F34" s="316"/>
      <c r="G34" s="58">
        <v>1000</v>
      </c>
      <c r="H34" s="909"/>
      <c r="I34" s="910"/>
      <c r="J34" s="911"/>
      <c r="K34" s="16">
        <f>G34</f>
        <v>1000</v>
      </c>
      <c r="L34" s="344"/>
      <c r="M34" s="461"/>
      <c r="N34" s="1089"/>
      <c r="O34" s="1089"/>
      <c r="P34" s="1089"/>
      <c r="Q34" s="894"/>
      <c r="R34" s="894"/>
      <c r="S34" s="895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</row>
    <row r="35" spans="2:32" ht="13.5" customHeight="1">
      <c r="B35" s="48"/>
      <c r="C35" s="365"/>
      <c r="D35" s="1096" t="s">
        <v>322</v>
      </c>
      <c r="E35" s="1094" t="s">
        <v>406</v>
      </c>
      <c r="F35" s="319"/>
      <c r="G35" s="863">
        <v>2400</v>
      </c>
      <c r="H35" s="1034"/>
      <c r="I35" s="1035"/>
      <c r="J35" s="1036"/>
      <c r="K35" s="1085">
        <f>G35</f>
        <v>2400</v>
      </c>
      <c r="L35" s="1087"/>
      <c r="M35" s="1099"/>
      <c r="N35" s="1101"/>
      <c r="O35" s="1102"/>
      <c r="P35" s="1103"/>
      <c r="Q35" s="816"/>
      <c r="R35" s="817"/>
      <c r="S35" s="818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</row>
    <row r="36" spans="2:32" ht="13.5" customHeight="1">
      <c r="B36" s="97"/>
      <c r="C36" s="364"/>
      <c r="D36" s="1097"/>
      <c r="E36" s="1095"/>
      <c r="F36" s="322"/>
      <c r="G36" s="997"/>
      <c r="H36" s="1090"/>
      <c r="I36" s="1091"/>
      <c r="J36" s="1092"/>
      <c r="K36" s="1086"/>
      <c r="L36" s="1088"/>
      <c r="M36" s="1100"/>
      <c r="N36" s="1104"/>
      <c r="O36" s="1105"/>
      <c r="P36" s="1106"/>
      <c r="Q36" s="816"/>
      <c r="R36" s="817"/>
      <c r="S36" s="818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</row>
    <row r="37" spans="2:32" ht="25.5" customHeight="1">
      <c r="B37" s="3"/>
      <c r="C37" s="362"/>
      <c r="D37" s="129" t="s">
        <v>226</v>
      </c>
      <c r="E37" s="157" t="s">
        <v>266</v>
      </c>
      <c r="F37" s="322"/>
      <c r="G37" s="476">
        <v>100</v>
      </c>
      <c r="H37" s="909"/>
      <c r="I37" s="910"/>
      <c r="J37" s="911"/>
      <c r="K37" s="22">
        <f>G37</f>
        <v>100</v>
      </c>
      <c r="L37" s="335"/>
      <c r="M37" s="461"/>
      <c r="N37" s="1098"/>
      <c r="O37" s="1098"/>
      <c r="P37" s="1098"/>
      <c r="Q37" s="817"/>
      <c r="R37" s="817"/>
      <c r="S37" s="818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</row>
    <row r="38" spans="2:32" ht="25.5" customHeight="1" thickBot="1">
      <c r="B38" s="4"/>
      <c r="C38" s="405"/>
      <c r="D38" s="117"/>
      <c r="E38" s="137"/>
      <c r="F38" s="4"/>
      <c r="G38" s="117"/>
      <c r="H38" s="1107"/>
      <c r="I38" s="788"/>
      <c r="J38" s="789"/>
      <c r="K38" s="130"/>
      <c r="L38" s="130"/>
      <c r="M38" s="468"/>
      <c r="N38" s="1065"/>
      <c r="O38" s="1065"/>
      <c r="P38" s="1065"/>
      <c r="Q38" s="903"/>
      <c r="R38" s="903"/>
      <c r="S38" s="904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</row>
    <row r="39" spans="2:32" ht="24.75" customHeight="1" thickTop="1">
      <c r="B39" s="52"/>
      <c r="C39" s="52"/>
      <c r="D39" s="141" t="str">
        <f>CONCATENATE(FIXED(COUNTA(D34:D37),0,0),"　店")</f>
        <v>3　店</v>
      </c>
      <c r="E39" s="35"/>
      <c r="F39" s="34"/>
      <c r="G39" s="178">
        <f>SUM(G34:G38)</f>
        <v>3500</v>
      </c>
      <c r="H39" s="797">
        <f>SUM(J38:J38)</f>
        <v>0</v>
      </c>
      <c r="I39" s="798"/>
      <c r="J39" s="301"/>
      <c r="K39" s="164">
        <f>SUM(K34:K38)</f>
        <v>3500</v>
      </c>
      <c r="L39" s="53"/>
      <c r="M39" s="142">
        <f>SUM(M34:M37)</f>
        <v>0</v>
      </c>
      <c r="N39" s="1093">
        <f>SUM(N34:P37)</f>
        <v>0</v>
      </c>
      <c r="O39" s="1093"/>
      <c r="P39" s="1093"/>
      <c r="Q39" s="1082"/>
      <c r="R39" s="1082"/>
      <c r="S39" s="1083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</row>
    <row r="40" spans="2:32" ht="13.5" customHeight="1">
      <c r="B40" s="12"/>
      <c r="C40" s="12"/>
      <c r="D40" s="245"/>
      <c r="E40" s="12"/>
      <c r="F40" s="12"/>
      <c r="G40" s="17"/>
      <c r="H40" s="17"/>
      <c r="I40" s="17"/>
      <c r="J40" s="249"/>
      <c r="K40" s="243"/>
      <c r="L40" s="12"/>
      <c r="M40" s="87"/>
      <c r="N40" s="60"/>
      <c r="O40" s="60"/>
      <c r="P40" s="60"/>
      <c r="Q40" s="60"/>
      <c r="R40" s="60"/>
      <c r="S40" s="60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</row>
    <row r="41" spans="2:32" ht="17.25">
      <c r="B41" s="227" t="s">
        <v>344</v>
      </c>
      <c r="C41" s="228"/>
      <c r="D41" s="229"/>
      <c r="E41" s="230"/>
      <c r="F41" s="230"/>
      <c r="G41" s="231"/>
      <c r="H41" s="231"/>
      <c r="I41" s="231"/>
      <c r="J41" s="229"/>
      <c r="K41" s="229"/>
      <c r="L41" s="229"/>
      <c r="M41" s="230"/>
      <c r="N41" s="232"/>
      <c r="O41" s="229"/>
      <c r="P41" s="229"/>
      <c r="Q41" s="229"/>
      <c r="R41" s="230"/>
      <c r="S41" s="233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</row>
    <row r="42" spans="2:32" ht="13.5">
      <c r="B42" s="238" t="s">
        <v>403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</row>
    <row r="43" spans="2:32" ht="13.5">
      <c r="B43" s="238" t="s">
        <v>402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</row>
    <row r="44" spans="2:32" ht="13.5">
      <c r="B44" s="238" t="s">
        <v>345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</row>
    <row r="45" spans="2:32" ht="13.5">
      <c r="B45" s="227" t="s">
        <v>426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</row>
    <row r="46" spans="2:32" ht="13.5">
      <c r="B46" s="238" t="s">
        <v>401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</row>
  </sheetData>
  <sheetProtection password="CC41" sheet="1"/>
  <mergeCells count="91">
    <mergeCell ref="C3:K3"/>
    <mergeCell ref="H24:J24"/>
    <mergeCell ref="H25:J25"/>
    <mergeCell ref="H26:J26"/>
    <mergeCell ref="H33:I33"/>
    <mergeCell ref="H34:J34"/>
    <mergeCell ref="H9:J9"/>
    <mergeCell ref="H10:J10"/>
    <mergeCell ref="M2:P2"/>
    <mergeCell ref="H22:I22"/>
    <mergeCell ref="H16:J16"/>
    <mergeCell ref="H27:J27"/>
    <mergeCell ref="H15:J15"/>
    <mergeCell ref="H23:J23"/>
    <mergeCell ref="H11:J11"/>
    <mergeCell ref="H12:J12"/>
    <mergeCell ref="H13:J13"/>
    <mergeCell ref="H2:K2"/>
    <mergeCell ref="N37:P37"/>
    <mergeCell ref="Q37:S37"/>
    <mergeCell ref="M35:M36"/>
    <mergeCell ref="N35:P36"/>
    <mergeCell ref="H39:I39"/>
    <mergeCell ref="H17:I17"/>
    <mergeCell ref="Q38:S38"/>
    <mergeCell ref="H38:J38"/>
    <mergeCell ref="H28:I28"/>
    <mergeCell ref="H37:J37"/>
    <mergeCell ref="N39:P39"/>
    <mergeCell ref="Q39:S39"/>
    <mergeCell ref="N38:P38"/>
    <mergeCell ref="B32:B33"/>
    <mergeCell ref="M32:M33"/>
    <mergeCell ref="N32:P33"/>
    <mergeCell ref="Q32:S33"/>
    <mergeCell ref="E35:E36"/>
    <mergeCell ref="D35:D36"/>
    <mergeCell ref="G35:G36"/>
    <mergeCell ref="K35:K36"/>
    <mergeCell ref="L35:L36"/>
    <mergeCell ref="Q30:R30"/>
    <mergeCell ref="Q31:R31"/>
    <mergeCell ref="C33:E33"/>
    <mergeCell ref="C32:K32"/>
    <mergeCell ref="N34:P34"/>
    <mergeCell ref="Q34:S34"/>
    <mergeCell ref="Q35:S36"/>
    <mergeCell ref="H35:J36"/>
    <mergeCell ref="N27:P27"/>
    <mergeCell ref="Q27:S27"/>
    <mergeCell ref="N28:P28"/>
    <mergeCell ref="Q28:S28"/>
    <mergeCell ref="N24:P24"/>
    <mergeCell ref="Q24:S24"/>
    <mergeCell ref="N25:P25"/>
    <mergeCell ref="Q25:S25"/>
    <mergeCell ref="N26:P26"/>
    <mergeCell ref="Q26:S26"/>
    <mergeCell ref="Q21:S22"/>
    <mergeCell ref="Q19:R19"/>
    <mergeCell ref="Q20:R20"/>
    <mergeCell ref="C22:E22"/>
    <mergeCell ref="N23:P23"/>
    <mergeCell ref="Q23:S23"/>
    <mergeCell ref="N15:P15"/>
    <mergeCell ref="N16:P16"/>
    <mergeCell ref="N17:P17"/>
    <mergeCell ref="B21:B22"/>
    <mergeCell ref="M21:M22"/>
    <mergeCell ref="N21:P22"/>
    <mergeCell ref="C21:K21"/>
    <mergeCell ref="N10:P10"/>
    <mergeCell ref="N11:P11"/>
    <mergeCell ref="N12:P12"/>
    <mergeCell ref="N13:P13"/>
    <mergeCell ref="N14:P14"/>
    <mergeCell ref="B7:B8"/>
    <mergeCell ref="M7:M8"/>
    <mergeCell ref="N7:P8"/>
    <mergeCell ref="N9:P9"/>
    <mergeCell ref="H14:J14"/>
    <mergeCell ref="N3:O3"/>
    <mergeCell ref="P3:R3"/>
    <mergeCell ref="C2:F2"/>
    <mergeCell ref="Q7:S8"/>
    <mergeCell ref="Q6:R6"/>
    <mergeCell ref="C8:E8"/>
    <mergeCell ref="C7:K7"/>
    <mergeCell ref="H8:I8"/>
    <mergeCell ref="Q5:R5"/>
    <mergeCell ref="R2:S2"/>
  </mergeCells>
  <conditionalFormatting sqref="M34:M35 M23:M26 M9:M12 M37">
    <cfRule type="expression" priority="3" dxfId="0">
      <formula>OR(G9&lt;M9,MOD(M9,50))</formula>
    </cfRule>
  </conditionalFormatting>
  <conditionalFormatting sqref="M13">
    <cfRule type="expression" priority="1" dxfId="0">
      <formula>OR(G13&lt;M13,MOD(M13,50))</formula>
    </cfRule>
  </conditionalFormatting>
  <dataValidations count="2">
    <dataValidation operator="lessThanOrEqual" allowBlank="1" showInputMessage="1" showErrorMessage="1" sqref="C41:S41 B41:B46"/>
    <dataValidation errorStyle="warning" type="custom" allowBlank="1" showInputMessage="1" showErrorMessage="1" errorTitle="数値エラー" error="基本部数を超えているか50枚単位ではありません。" sqref="M37 M23:M26 M34:M35 M9:M13">
      <formula1>AND(M37&lt;=G37,MOD(M37,50)=0)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1"/>
  <headerFooter alignWithMargins="0">
    <oddFooter>&amp;R&amp;9 2024年4月現在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9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7" t="s">
        <v>175</v>
      </c>
      <c r="C2" s="1030">
        <f>'表紙'!B4</f>
        <v>0</v>
      </c>
      <c r="D2" s="1030"/>
      <c r="E2" s="1030"/>
      <c r="F2" s="1031"/>
      <c r="G2" s="5" t="s">
        <v>189</v>
      </c>
      <c r="H2" s="1023">
        <f>'表紙'!B6</f>
        <v>0</v>
      </c>
      <c r="I2" s="1023"/>
      <c r="J2" s="1023"/>
      <c r="K2" s="1024"/>
      <c r="L2" s="5" t="s">
        <v>2</v>
      </c>
      <c r="M2" s="727">
        <f>'表紙'!C4</f>
        <v>0</v>
      </c>
      <c r="N2" s="727"/>
      <c r="O2" s="727"/>
      <c r="P2" s="727"/>
      <c r="Q2" s="5" t="s">
        <v>176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727"/>
      <c r="L3" s="5" t="s">
        <v>3</v>
      </c>
      <c r="M3" s="460">
        <f>'表紙'!H4</f>
        <v>0</v>
      </c>
      <c r="N3" s="728" t="s">
        <v>6</v>
      </c>
      <c r="O3" s="728"/>
      <c r="P3" s="1111">
        <f>SUM(M17:P17,M30:P30)</f>
        <v>0</v>
      </c>
      <c r="Q3" s="1112"/>
      <c r="R3" s="1112"/>
      <c r="S3" s="111" t="s">
        <v>7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0:32" ht="23.25" customHeight="1"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</row>
    <row r="5" spans="2:32" ht="23.25" customHeight="1">
      <c r="B5" s="112" t="s">
        <v>227</v>
      </c>
      <c r="P5" s="170" t="s">
        <v>36</v>
      </c>
      <c r="Q5" s="723">
        <f>G17</f>
        <v>4450</v>
      </c>
      <c r="R5" s="723"/>
      <c r="S5" s="172" t="s">
        <v>7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6:32" ht="23.25" customHeight="1">
      <c r="P6" s="170" t="s">
        <v>37</v>
      </c>
      <c r="Q6" s="1079"/>
      <c r="R6" s="1079"/>
      <c r="S6" s="172" t="s">
        <v>7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2:32" ht="18" customHeight="1"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190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2:32" ht="18" customHeight="1">
      <c r="B8" s="886"/>
      <c r="C8" s="696" t="s">
        <v>41</v>
      </c>
      <c r="D8" s="698"/>
      <c r="E8" s="698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54"/>
      <c r="O8" s="721"/>
      <c r="P8" s="722"/>
      <c r="Q8" s="719"/>
      <c r="R8" s="719"/>
      <c r="S8" s="720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2:32" ht="25.5" customHeight="1">
      <c r="B9" s="713" t="s">
        <v>228</v>
      </c>
      <c r="C9" s="407"/>
      <c r="D9" s="57" t="s">
        <v>229</v>
      </c>
      <c r="E9" s="131" t="s">
        <v>266</v>
      </c>
      <c r="F9" s="316"/>
      <c r="G9" s="275">
        <v>2150</v>
      </c>
      <c r="H9" s="909"/>
      <c r="I9" s="910"/>
      <c r="J9" s="911"/>
      <c r="K9" s="475">
        <f aca="true" t="shared" si="0" ref="K9:K14">G9</f>
        <v>2150</v>
      </c>
      <c r="L9" s="344"/>
      <c r="M9" s="461"/>
      <c r="N9" s="972"/>
      <c r="O9" s="973"/>
      <c r="P9" s="974"/>
      <c r="Q9" s="894"/>
      <c r="R9" s="894"/>
      <c r="S9" s="895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2:32" ht="25.5" customHeight="1">
      <c r="B10" s="799"/>
      <c r="C10" s="362"/>
      <c r="D10" s="129" t="s">
        <v>230</v>
      </c>
      <c r="E10" s="132" t="s">
        <v>279</v>
      </c>
      <c r="F10" s="309"/>
      <c r="G10" s="263">
        <v>350</v>
      </c>
      <c r="H10" s="909"/>
      <c r="I10" s="910"/>
      <c r="J10" s="911"/>
      <c r="K10" s="101">
        <f t="shared" si="0"/>
        <v>350</v>
      </c>
      <c r="L10" s="335"/>
      <c r="M10" s="461"/>
      <c r="N10" s="759"/>
      <c r="O10" s="759"/>
      <c r="P10" s="759"/>
      <c r="Q10" s="817"/>
      <c r="R10" s="817"/>
      <c r="S10" s="818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2:32" ht="25.5" customHeight="1">
      <c r="B11" s="799"/>
      <c r="C11" s="362"/>
      <c r="D11" s="129" t="s">
        <v>231</v>
      </c>
      <c r="E11" s="132"/>
      <c r="F11" s="309"/>
      <c r="G11" s="263">
        <v>100</v>
      </c>
      <c r="H11" s="909"/>
      <c r="I11" s="910"/>
      <c r="J11" s="911"/>
      <c r="K11" s="101">
        <f t="shared" si="0"/>
        <v>100</v>
      </c>
      <c r="L11" s="335"/>
      <c r="M11" s="461"/>
      <c r="N11" s="759"/>
      <c r="O11" s="759"/>
      <c r="P11" s="759"/>
      <c r="Q11" s="817"/>
      <c r="R11" s="817"/>
      <c r="S11" s="818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2:32" ht="25.5" customHeight="1">
      <c r="B12" s="799"/>
      <c r="C12" s="362"/>
      <c r="D12" s="129" t="s">
        <v>232</v>
      </c>
      <c r="E12" s="132" t="s">
        <v>267</v>
      </c>
      <c r="F12" s="309"/>
      <c r="G12" s="263">
        <v>450</v>
      </c>
      <c r="H12" s="909"/>
      <c r="I12" s="910"/>
      <c r="J12" s="911"/>
      <c r="K12" s="101">
        <f t="shared" si="0"/>
        <v>450</v>
      </c>
      <c r="L12" s="335"/>
      <c r="M12" s="461"/>
      <c r="N12" s="759"/>
      <c r="O12" s="759"/>
      <c r="P12" s="759"/>
      <c r="Q12" s="817"/>
      <c r="R12" s="817"/>
      <c r="S12" s="818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2:32" ht="25.5" customHeight="1">
      <c r="B13" s="799"/>
      <c r="C13" s="362"/>
      <c r="D13" s="129" t="s">
        <v>233</v>
      </c>
      <c r="E13" s="154" t="s">
        <v>266</v>
      </c>
      <c r="F13" s="309"/>
      <c r="G13" s="263">
        <v>850</v>
      </c>
      <c r="H13" s="909"/>
      <c r="I13" s="910"/>
      <c r="J13" s="911"/>
      <c r="K13" s="101">
        <f t="shared" si="0"/>
        <v>850</v>
      </c>
      <c r="L13" s="335"/>
      <c r="M13" s="461"/>
      <c r="N13" s="759"/>
      <c r="O13" s="759"/>
      <c r="P13" s="759"/>
      <c r="Q13" s="817"/>
      <c r="R13" s="817"/>
      <c r="S13" s="818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2:32" ht="25.5" customHeight="1">
      <c r="B14" s="714"/>
      <c r="C14" s="408"/>
      <c r="D14" s="143" t="s">
        <v>234</v>
      </c>
      <c r="E14" s="265" t="s">
        <v>415</v>
      </c>
      <c r="F14" s="326"/>
      <c r="G14" s="289">
        <v>550</v>
      </c>
      <c r="H14" s="984"/>
      <c r="I14" s="985"/>
      <c r="J14" s="986"/>
      <c r="K14" s="164">
        <f t="shared" si="0"/>
        <v>550</v>
      </c>
      <c r="L14" s="347"/>
      <c r="M14" s="461"/>
      <c r="N14" s="1116"/>
      <c r="O14" s="1116"/>
      <c r="P14" s="1116"/>
      <c r="Q14" s="817"/>
      <c r="R14" s="817"/>
      <c r="S14" s="818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</row>
    <row r="15" spans="2:32" ht="25.5" customHeight="1">
      <c r="B15" s="302"/>
      <c r="C15" s="409"/>
      <c r="D15" s="303"/>
      <c r="E15" s="303"/>
      <c r="F15" s="327"/>
      <c r="G15" s="13"/>
      <c r="H15" s="1119"/>
      <c r="I15" s="1120"/>
      <c r="J15" s="1121"/>
      <c r="K15" s="302"/>
      <c r="L15" s="302"/>
      <c r="M15" s="302"/>
      <c r="N15" s="1117"/>
      <c r="O15" s="1117"/>
      <c r="P15" s="1117"/>
      <c r="Q15" s="816"/>
      <c r="R15" s="817"/>
      <c r="S15" s="818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2:32" ht="25.5" customHeight="1" thickBot="1">
      <c r="B16" s="27"/>
      <c r="C16" s="398"/>
      <c r="D16" s="12"/>
      <c r="E16" s="12"/>
      <c r="F16" s="310"/>
      <c r="G16" s="7"/>
      <c r="H16" s="1108"/>
      <c r="I16" s="1109"/>
      <c r="J16" s="1110"/>
      <c r="K16" s="27"/>
      <c r="L16" s="27"/>
      <c r="M16" s="27"/>
      <c r="N16" s="1081"/>
      <c r="O16" s="1081"/>
      <c r="P16" s="1081"/>
      <c r="Q16" s="902"/>
      <c r="R16" s="903"/>
      <c r="S16" s="904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</row>
    <row r="17" spans="2:32" ht="25.5" customHeight="1" thickTop="1">
      <c r="B17" s="32"/>
      <c r="C17" s="29"/>
      <c r="D17" s="31" t="str">
        <f>CONCATENATE(FIXED(COUNTA(D9:D14),0,0),"　店")</f>
        <v>6　店</v>
      </c>
      <c r="E17" s="29"/>
      <c r="F17" s="30"/>
      <c r="G17" s="261">
        <f>SUM(G9:G16)</f>
        <v>4450</v>
      </c>
      <c r="H17" s="797">
        <f>SUM(J16:J16)</f>
        <v>0</v>
      </c>
      <c r="I17" s="798"/>
      <c r="J17" s="301"/>
      <c r="K17" s="163">
        <f>SUM(K9:K16)</f>
        <v>4450</v>
      </c>
      <c r="L17" s="32"/>
      <c r="M17" s="33">
        <f>SUM(M9:M14)</f>
        <v>0</v>
      </c>
      <c r="N17" s="1113">
        <f>SUM(N9:P14)</f>
        <v>0</v>
      </c>
      <c r="O17" s="1114"/>
      <c r="P17" s="1115"/>
      <c r="Q17" s="1082"/>
      <c r="R17" s="1082"/>
      <c r="S17" s="1083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</row>
    <row r="18" spans="20:32" ht="23.25" customHeight="1"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</row>
    <row r="19" spans="2:32" ht="23.25" customHeight="1">
      <c r="B19" s="112" t="s">
        <v>235</v>
      </c>
      <c r="P19" s="170" t="s">
        <v>36</v>
      </c>
      <c r="Q19" s="723">
        <f>G30</f>
        <v>100</v>
      </c>
      <c r="R19" s="723"/>
      <c r="S19" s="172" t="s">
        <v>7</v>
      </c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</row>
    <row r="20" spans="16:32" ht="23.25" customHeight="1">
      <c r="P20" s="170" t="s">
        <v>37</v>
      </c>
      <c r="Q20" s="1079"/>
      <c r="R20" s="1079"/>
      <c r="S20" s="172" t="s">
        <v>7</v>
      </c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</row>
    <row r="21" spans="2:32" ht="18" customHeight="1">
      <c r="B21" s="713" t="s">
        <v>8</v>
      </c>
      <c r="C21" s="696" t="s">
        <v>314</v>
      </c>
      <c r="D21" s="730"/>
      <c r="E21" s="730"/>
      <c r="F21" s="730"/>
      <c r="G21" s="730"/>
      <c r="H21" s="730"/>
      <c r="I21" s="730"/>
      <c r="J21" s="730"/>
      <c r="K21" s="730"/>
      <c r="L21" s="9" t="s">
        <v>321</v>
      </c>
      <c r="M21" s="713" t="s">
        <v>38</v>
      </c>
      <c r="N21" s="715" t="s">
        <v>313</v>
      </c>
      <c r="O21" s="716"/>
      <c r="P21" s="717"/>
      <c r="Q21" s="716" t="s">
        <v>190</v>
      </c>
      <c r="R21" s="716"/>
      <c r="S21" s="717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</row>
    <row r="22" spans="2:32" ht="18" customHeight="1">
      <c r="B22" s="714"/>
      <c r="C22" s="696" t="s">
        <v>41</v>
      </c>
      <c r="D22" s="698"/>
      <c r="E22" s="698"/>
      <c r="F22" s="256"/>
      <c r="G22" s="257" t="s">
        <v>312</v>
      </c>
      <c r="H22" s="696"/>
      <c r="I22" s="698"/>
      <c r="J22" s="295" t="s">
        <v>10</v>
      </c>
      <c r="K22" s="166" t="s">
        <v>11</v>
      </c>
      <c r="L22" s="9" t="s">
        <v>316</v>
      </c>
      <c r="M22" s="714"/>
      <c r="N22" s="754"/>
      <c r="O22" s="721"/>
      <c r="P22" s="722"/>
      <c r="Q22" s="719"/>
      <c r="R22" s="719"/>
      <c r="S22" s="720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</row>
    <row r="23" spans="2:32" ht="25.5" customHeight="1">
      <c r="B23" s="713" t="s">
        <v>236</v>
      </c>
      <c r="C23" s="407"/>
      <c r="D23" s="57"/>
      <c r="E23" s="131"/>
      <c r="F23" s="316"/>
      <c r="G23" s="275"/>
      <c r="H23" s="777"/>
      <c r="I23" s="778"/>
      <c r="J23" s="779"/>
      <c r="K23" s="16"/>
      <c r="L23" s="73"/>
      <c r="M23" s="519"/>
      <c r="N23" s="1117"/>
      <c r="O23" s="1117"/>
      <c r="P23" s="1117"/>
      <c r="Q23" s="894"/>
      <c r="R23" s="894"/>
      <c r="S23" s="895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2:32" ht="25.5" customHeight="1">
      <c r="B24" s="799"/>
      <c r="C24" s="362"/>
      <c r="D24" s="129"/>
      <c r="E24" s="132"/>
      <c r="F24" s="309"/>
      <c r="G24" s="263"/>
      <c r="H24" s="777"/>
      <c r="I24" s="778"/>
      <c r="J24" s="779"/>
      <c r="K24" s="22"/>
      <c r="L24" s="73"/>
      <c r="M24" s="181"/>
      <c r="N24" s="1118"/>
      <c r="O24" s="1118"/>
      <c r="P24" s="1118"/>
      <c r="Q24" s="941"/>
      <c r="R24" s="907"/>
      <c r="S24" s="908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2:32" ht="25.5" customHeight="1">
      <c r="B25" s="799"/>
      <c r="C25" s="362"/>
      <c r="D25" s="129" t="s">
        <v>424</v>
      </c>
      <c r="E25" s="132"/>
      <c r="F25" s="309"/>
      <c r="G25" s="263">
        <v>50</v>
      </c>
      <c r="H25" s="909"/>
      <c r="I25" s="910"/>
      <c r="J25" s="911"/>
      <c r="K25" s="22">
        <f>G25</f>
        <v>50</v>
      </c>
      <c r="L25" s="335"/>
      <c r="M25" s="461"/>
      <c r="N25" s="759"/>
      <c r="O25" s="759"/>
      <c r="P25" s="759"/>
      <c r="Q25" s="817"/>
      <c r="R25" s="817"/>
      <c r="S25" s="818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</row>
    <row r="26" spans="2:32" ht="25.5" customHeight="1">
      <c r="B26" s="799"/>
      <c r="C26" s="362"/>
      <c r="D26" s="129" t="s">
        <v>237</v>
      </c>
      <c r="E26" s="132"/>
      <c r="F26" s="309"/>
      <c r="G26" s="263">
        <v>50</v>
      </c>
      <c r="H26" s="909"/>
      <c r="I26" s="910"/>
      <c r="J26" s="911"/>
      <c r="K26" s="22">
        <f>G26</f>
        <v>50</v>
      </c>
      <c r="L26" s="335"/>
      <c r="M26" s="461"/>
      <c r="N26" s="759"/>
      <c r="O26" s="759"/>
      <c r="P26" s="759"/>
      <c r="Q26" s="817"/>
      <c r="R26" s="817"/>
      <c r="S26" s="818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2:32" ht="25.5" customHeight="1">
      <c r="B27" s="714"/>
      <c r="C27" s="408"/>
      <c r="D27" s="143"/>
      <c r="E27" s="288"/>
      <c r="F27" s="326"/>
      <c r="G27" s="289"/>
      <c r="H27" s="777"/>
      <c r="I27" s="778"/>
      <c r="J27" s="779"/>
      <c r="K27" s="144"/>
      <c r="L27" s="73"/>
      <c r="M27" s="519"/>
      <c r="N27" s="1118"/>
      <c r="O27" s="1118"/>
      <c r="P27" s="1118"/>
      <c r="Q27" s="817"/>
      <c r="R27" s="817"/>
      <c r="S27" s="818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</row>
    <row r="28" spans="2:32" ht="25.5" customHeight="1">
      <c r="B28" s="302"/>
      <c r="C28" s="409"/>
      <c r="D28" s="303"/>
      <c r="E28" s="303"/>
      <c r="F28" s="327"/>
      <c r="G28" s="13"/>
      <c r="H28" s="1119"/>
      <c r="I28" s="1120"/>
      <c r="J28" s="1121"/>
      <c r="K28" s="302"/>
      <c r="L28" s="302"/>
      <c r="M28" s="302"/>
      <c r="N28" s="1117"/>
      <c r="O28" s="1117"/>
      <c r="P28" s="1117"/>
      <c r="Q28" s="817"/>
      <c r="R28" s="817"/>
      <c r="S28" s="818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</row>
    <row r="29" spans="2:32" ht="25.5" customHeight="1" thickBot="1">
      <c r="B29" s="27"/>
      <c r="C29" s="398"/>
      <c r="D29" s="12"/>
      <c r="E29" s="12"/>
      <c r="F29" s="310"/>
      <c r="G29" s="7"/>
      <c r="H29" s="1060"/>
      <c r="I29" s="1060"/>
      <c r="J29" s="1061"/>
      <c r="K29" s="27"/>
      <c r="L29" s="27"/>
      <c r="M29" s="27"/>
      <c r="N29" s="1081"/>
      <c r="O29" s="1081"/>
      <c r="P29" s="1081"/>
      <c r="Q29" s="902"/>
      <c r="R29" s="903"/>
      <c r="S29" s="904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</row>
    <row r="30" spans="2:32" ht="25.5" customHeight="1" thickTop="1">
      <c r="B30" s="32"/>
      <c r="C30" s="29"/>
      <c r="D30" s="31" t="str">
        <f>CONCATENATE(FIXED(COUNTA(D23:D27),0,0),"　店")</f>
        <v>2　店</v>
      </c>
      <c r="E30" s="29"/>
      <c r="F30" s="30"/>
      <c r="G30" s="261">
        <f>SUM(G23:G27)</f>
        <v>100</v>
      </c>
      <c r="H30" s="797">
        <f>SUM(J29:J29)</f>
        <v>0</v>
      </c>
      <c r="I30" s="798"/>
      <c r="J30" s="301"/>
      <c r="K30" s="163">
        <f>SUM(K23:K29)</f>
        <v>100</v>
      </c>
      <c r="L30" s="32"/>
      <c r="M30" s="55">
        <f>SUM(M23:M27)</f>
        <v>0</v>
      </c>
      <c r="N30" s="753">
        <f>SUM(N23:P27)</f>
        <v>0</v>
      </c>
      <c r="O30" s="753"/>
      <c r="P30" s="753"/>
      <c r="Q30" s="1082"/>
      <c r="R30" s="1082"/>
      <c r="S30" s="1083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</row>
    <row r="31" spans="2:32" ht="13.5" customHeight="1">
      <c r="B31" s="12"/>
      <c r="C31" s="12"/>
      <c r="D31" s="245"/>
      <c r="E31" s="12"/>
      <c r="F31" s="12"/>
      <c r="G31" s="17"/>
      <c r="H31" s="17"/>
      <c r="I31" s="17"/>
      <c r="J31" s="249"/>
      <c r="K31" s="243"/>
      <c r="L31" s="12"/>
      <c r="M31" s="253"/>
      <c r="N31" s="253"/>
      <c r="O31" s="253"/>
      <c r="P31" s="253"/>
      <c r="Q31" s="60"/>
      <c r="R31" s="60"/>
      <c r="S31" s="60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</row>
    <row r="32" spans="2:32" ht="17.25">
      <c r="B32" s="227" t="s">
        <v>344</v>
      </c>
      <c r="C32" s="228"/>
      <c r="D32" s="229"/>
      <c r="E32" s="230"/>
      <c r="F32" s="230"/>
      <c r="G32" s="231"/>
      <c r="H32" s="231"/>
      <c r="I32" s="231"/>
      <c r="J32" s="229"/>
      <c r="K32" s="229"/>
      <c r="L32" s="229"/>
      <c r="M32" s="230"/>
      <c r="N32" s="232"/>
      <c r="O32" s="229"/>
      <c r="P32" s="229"/>
      <c r="Q32" s="229"/>
      <c r="R32" s="230"/>
      <c r="S32" s="233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</row>
    <row r="33" spans="2:32" ht="13.5">
      <c r="B33" s="238" t="s">
        <v>403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</row>
    <row r="34" spans="2:32" ht="13.5">
      <c r="B34" s="238" t="s">
        <v>402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</row>
    <row r="35" spans="2:32" ht="13.5">
      <c r="B35" s="238" t="s">
        <v>345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</row>
    <row r="36" spans="2:32" ht="13.5">
      <c r="B36" s="227" t="s">
        <v>426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</row>
    <row r="37" spans="2:32" ht="13.5">
      <c r="B37" s="238" t="s">
        <v>401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</row>
    <row r="38" spans="20:32" ht="13.5"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</row>
    <row r="39" spans="20:32" ht="13.5"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</row>
  </sheetData>
  <sheetProtection password="CC41" sheet="1"/>
  <mergeCells count="78">
    <mergeCell ref="H11:J11"/>
    <mergeCell ref="H12:J12"/>
    <mergeCell ref="H13:J13"/>
    <mergeCell ref="H14:J14"/>
    <mergeCell ref="H2:K2"/>
    <mergeCell ref="H23:J23"/>
    <mergeCell ref="C3:K3"/>
    <mergeCell ref="H8:I8"/>
    <mergeCell ref="H24:J24"/>
    <mergeCell ref="H25:J25"/>
    <mergeCell ref="H26:J26"/>
    <mergeCell ref="H27:J27"/>
    <mergeCell ref="H28:J28"/>
    <mergeCell ref="H29:J29"/>
    <mergeCell ref="H30:I30"/>
    <mergeCell ref="H17:I17"/>
    <mergeCell ref="H15:J15"/>
    <mergeCell ref="R2:S2"/>
    <mergeCell ref="M2:P2"/>
    <mergeCell ref="H22:I22"/>
    <mergeCell ref="H16:J16"/>
    <mergeCell ref="H9:J9"/>
    <mergeCell ref="H10:J10"/>
    <mergeCell ref="N29:P29"/>
    <mergeCell ref="Q29:S29"/>
    <mergeCell ref="N30:P30"/>
    <mergeCell ref="Q30:S30"/>
    <mergeCell ref="Q27:S27"/>
    <mergeCell ref="N28:P28"/>
    <mergeCell ref="Q28:S28"/>
    <mergeCell ref="B23:B27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B21:B22"/>
    <mergeCell ref="M21:M22"/>
    <mergeCell ref="N21:P22"/>
    <mergeCell ref="Q21:S22"/>
    <mergeCell ref="Q19:R19"/>
    <mergeCell ref="C22:E22"/>
    <mergeCell ref="Q20:R20"/>
    <mergeCell ref="C21:K21"/>
    <mergeCell ref="N16:P16"/>
    <mergeCell ref="Q16:S16"/>
    <mergeCell ref="N17:P17"/>
    <mergeCell ref="Q17:S17"/>
    <mergeCell ref="Q12:S12"/>
    <mergeCell ref="N13:P13"/>
    <mergeCell ref="N14:P14"/>
    <mergeCell ref="Q14:S14"/>
    <mergeCell ref="N15:P15"/>
    <mergeCell ref="Q15:S15"/>
    <mergeCell ref="Q13:S13"/>
    <mergeCell ref="Q5:R5"/>
    <mergeCell ref="Q6:R6"/>
    <mergeCell ref="B9:B14"/>
    <mergeCell ref="N9:P9"/>
    <mergeCell ref="Q9:S9"/>
    <mergeCell ref="N10:P10"/>
    <mergeCell ref="Q10:S10"/>
    <mergeCell ref="N11:P11"/>
    <mergeCell ref="Q11:S11"/>
    <mergeCell ref="N3:O3"/>
    <mergeCell ref="P3:R3"/>
    <mergeCell ref="C2:F2"/>
    <mergeCell ref="N12:P12"/>
    <mergeCell ref="C8:E8"/>
    <mergeCell ref="B7:B8"/>
    <mergeCell ref="M7:M8"/>
    <mergeCell ref="N7:P8"/>
    <mergeCell ref="Q7:S8"/>
    <mergeCell ref="C7:K7"/>
  </mergeCells>
  <conditionalFormatting sqref="M25:M27 M23 M9:M14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32:S32 B32:B37"/>
    <dataValidation errorStyle="warning" type="custom" allowBlank="1" showInputMessage="1" showErrorMessage="1" errorTitle="数値エラー" error="基本部数を超えているか50枚単位ではありません。" sqref="M9:M14 M23 M25:M27">
      <formula1>AND(M9&lt;=G9,MOD(M9,50)=0)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1"/>
  <headerFooter alignWithMargins="0">
    <oddFooter>&amp;R&amp;9 2024年4月現在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4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6" t="s">
        <v>1</v>
      </c>
      <c r="C2" s="772">
        <f>'表紙'!B4</f>
        <v>0</v>
      </c>
      <c r="D2" s="772"/>
      <c r="E2" s="772"/>
      <c r="F2" s="773"/>
      <c r="G2" s="6" t="s">
        <v>189</v>
      </c>
      <c r="H2" s="780">
        <f>'表紙'!B6</f>
        <v>0</v>
      </c>
      <c r="I2" s="780"/>
      <c r="J2" s="780"/>
      <c r="K2" s="781"/>
      <c r="L2" s="6" t="s">
        <v>2</v>
      </c>
      <c r="M2" s="727">
        <f>'表紙'!C4</f>
        <v>0</v>
      </c>
      <c r="N2" s="727"/>
      <c r="O2" s="727"/>
      <c r="P2" s="727"/>
      <c r="Q2" s="6" t="s">
        <v>176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1033"/>
      <c r="L3" s="168" t="s">
        <v>3</v>
      </c>
      <c r="M3" s="460">
        <f>'表紙'!H4</f>
        <v>0</v>
      </c>
      <c r="N3" s="1022" t="s">
        <v>6</v>
      </c>
      <c r="O3" s="1022"/>
      <c r="P3" s="1122">
        <f>SUM(M17:P17,M26:P26)</f>
        <v>0</v>
      </c>
      <c r="Q3" s="1123"/>
      <c r="R3" s="1123"/>
      <c r="S3" s="111" t="s">
        <v>7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0:32" ht="23.25" customHeight="1"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</row>
    <row r="5" spans="2:32" ht="23.25" customHeight="1">
      <c r="B5" s="112" t="s">
        <v>250</v>
      </c>
      <c r="P5" s="170" t="s">
        <v>36</v>
      </c>
      <c r="Q5" s="1019">
        <f>G17</f>
        <v>1600</v>
      </c>
      <c r="R5" s="1019"/>
      <c r="S5" s="172" t="s">
        <v>7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6:32" ht="23.25" customHeight="1">
      <c r="P6" s="170" t="s">
        <v>37</v>
      </c>
      <c r="Q6" s="1079"/>
      <c r="R6" s="1079"/>
      <c r="S6" s="172" t="s">
        <v>7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2:32" ht="18" customHeight="1"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190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2:32" ht="18" customHeight="1">
      <c r="B8" s="886"/>
      <c r="C8" s="696" t="s">
        <v>41</v>
      </c>
      <c r="D8" s="698"/>
      <c r="E8" s="698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54"/>
      <c r="O8" s="721"/>
      <c r="P8" s="722"/>
      <c r="Q8" s="719"/>
      <c r="R8" s="719"/>
      <c r="S8" s="720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2:32" ht="25.5" customHeight="1">
      <c r="B9" s="1124" t="s">
        <v>251</v>
      </c>
      <c r="C9" s="390"/>
      <c r="D9" s="410" t="s">
        <v>308</v>
      </c>
      <c r="E9" s="155"/>
      <c r="F9" s="318"/>
      <c r="G9" s="275">
        <v>350</v>
      </c>
      <c r="H9" s="909"/>
      <c r="I9" s="910"/>
      <c r="J9" s="911"/>
      <c r="K9" s="16">
        <f>G9</f>
        <v>350</v>
      </c>
      <c r="L9" s="341"/>
      <c r="M9" s="461"/>
      <c r="N9" s="1062"/>
      <c r="O9" s="1063"/>
      <c r="P9" s="1064"/>
      <c r="Q9" s="894"/>
      <c r="R9" s="894"/>
      <c r="S9" s="895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2:32" ht="25.5" customHeight="1">
      <c r="B10" s="1125"/>
      <c r="C10" s="365"/>
      <c r="D10" s="140"/>
      <c r="E10" s="290"/>
      <c r="F10" s="329"/>
      <c r="G10" s="273"/>
      <c r="H10" s="777"/>
      <c r="I10" s="778"/>
      <c r="J10" s="779"/>
      <c r="K10" s="165"/>
      <c r="L10" s="104"/>
      <c r="M10" s="180"/>
      <c r="N10" s="862"/>
      <c r="O10" s="862"/>
      <c r="P10" s="863"/>
      <c r="Q10" s="817"/>
      <c r="R10" s="817"/>
      <c r="S10" s="818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2:32" ht="25.5" customHeight="1">
      <c r="B11" s="69" t="s">
        <v>252</v>
      </c>
      <c r="C11" s="362"/>
      <c r="D11" s="129" t="s">
        <v>253</v>
      </c>
      <c r="E11" s="132"/>
      <c r="F11" s="309"/>
      <c r="G11" s="263">
        <v>800</v>
      </c>
      <c r="H11" s="909"/>
      <c r="I11" s="910"/>
      <c r="J11" s="911"/>
      <c r="K11" s="22">
        <f>G11</f>
        <v>800</v>
      </c>
      <c r="L11" s="335"/>
      <c r="M11" s="465"/>
      <c r="N11" s="909"/>
      <c r="O11" s="910"/>
      <c r="P11" s="911"/>
      <c r="Q11" s="817"/>
      <c r="R11" s="817"/>
      <c r="S11" s="818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2:32" ht="25.5" customHeight="1">
      <c r="B12" s="69" t="s">
        <v>254</v>
      </c>
      <c r="C12" s="362"/>
      <c r="D12" s="129" t="s">
        <v>255</v>
      </c>
      <c r="E12" s="132"/>
      <c r="F12" s="309"/>
      <c r="G12" s="263">
        <v>450</v>
      </c>
      <c r="H12" s="909"/>
      <c r="I12" s="910"/>
      <c r="J12" s="911"/>
      <c r="K12" s="22">
        <f>G12</f>
        <v>450</v>
      </c>
      <c r="L12" s="335"/>
      <c r="M12" s="461"/>
      <c r="N12" s="909"/>
      <c r="O12" s="910"/>
      <c r="P12" s="911"/>
      <c r="Q12" s="817"/>
      <c r="R12" s="817"/>
      <c r="S12" s="818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2:32" ht="25.5" customHeight="1">
      <c r="B13" s="3"/>
      <c r="C13" s="362"/>
      <c r="D13" s="21"/>
      <c r="E13" s="132"/>
      <c r="F13" s="309"/>
      <c r="G13" s="20"/>
      <c r="H13" s="777">
        <f>K13-G13</f>
        <v>0</v>
      </c>
      <c r="I13" s="778"/>
      <c r="J13" s="779"/>
      <c r="K13" s="73"/>
      <c r="L13" s="73"/>
      <c r="M13" s="73"/>
      <c r="N13" s="933"/>
      <c r="O13" s="933"/>
      <c r="P13" s="934"/>
      <c r="Q13" s="398"/>
      <c r="R13" s="398"/>
      <c r="S13" s="412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2:32" ht="25.5" customHeight="1">
      <c r="B14" s="3"/>
      <c r="C14" s="362"/>
      <c r="D14" s="21"/>
      <c r="E14" s="21"/>
      <c r="F14" s="328"/>
      <c r="G14" s="20"/>
      <c r="H14" s="777">
        <f>K14-G14</f>
        <v>0</v>
      </c>
      <c r="I14" s="778"/>
      <c r="J14" s="779"/>
      <c r="K14" s="73"/>
      <c r="L14" s="73"/>
      <c r="M14" s="73"/>
      <c r="N14" s="933"/>
      <c r="O14" s="933"/>
      <c r="P14" s="934"/>
      <c r="Q14" s="398"/>
      <c r="R14" s="398"/>
      <c r="S14" s="412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</row>
    <row r="15" spans="2:32" ht="25.5" customHeight="1">
      <c r="B15" s="3"/>
      <c r="C15" s="362"/>
      <c r="D15" s="21"/>
      <c r="E15" s="21"/>
      <c r="F15" s="328"/>
      <c r="G15" s="20"/>
      <c r="H15" s="777">
        <f>K15-G15</f>
        <v>0</v>
      </c>
      <c r="I15" s="778"/>
      <c r="J15" s="779"/>
      <c r="K15" s="73"/>
      <c r="L15" s="73"/>
      <c r="M15" s="73"/>
      <c r="N15" s="933"/>
      <c r="O15" s="933"/>
      <c r="P15" s="934"/>
      <c r="Q15" s="398"/>
      <c r="R15" s="398"/>
      <c r="S15" s="412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2:32" ht="25.5" customHeight="1" thickBot="1">
      <c r="B16" s="14"/>
      <c r="C16" s="361"/>
      <c r="D16" s="12"/>
      <c r="E16" s="12"/>
      <c r="F16" s="310"/>
      <c r="G16" s="7"/>
      <c r="H16" s="847"/>
      <c r="I16" s="847"/>
      <c r="J16" s="848"/>
      <c r="K16" s="27"/>
      <c r="L16" s="27"/>
      <c r="M16" s="27"/>
      <c r="N16" s="764"/>
      <c r="O16" s="764"/>
      <c r="P16" s="765"/>
      <c r="Q16" s="405"/>
      <c r="R16" s="416"/>
      <c r="S16" s="417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</row>
    <row r="17" spans="2:32" ht="25.5" customHeight="1" thickTop="1">
      <c r="B17" s="30"/>
      <c r="C17" s="30"/>
      <c r="D17" s="31" t="str">
        <f>CONCATENATE(FIXED(COUNTA(D9:D12),0,0),"　店")</f>
        <v>3　店</v>
      </c>
      <c r="E17" s="29"/>
      <c r="F17" s="30"/>
      <c r="G17" s="291">
        <f>SUM(G9:G12)</f>
        <v>1600</v>
      </c>
      <c r="H17" s="797">
        <f>SUM(J14:J16)</f>
        <v>0</v>
      </c>
      <c r="I17" s="798"/>
      <c r="J17" s="301"/>
      <c r="K17" s="163">
        <f>SUM(K9:K16)</f>
        <v>1600</v>
      </c>
      <c r="L17" s="32"/>
      <c r="M17" s="146">
        <f>SUM(M9:M12)</f>
        <v>0</v>
      </c>
      <c r="N17" s="1129">
        <f>SUM(N9:P12)</f>
        <v>0</v>
      </c>
      <c r="O17" s="1129"/>
      <c r="P17" s="1130"/>
      <c r="Q17" s="408"/>
      <c r="R17" s="408"/>
      <c r="S17" s="413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</row>
    <row r="18" spans="20:32" ht="23.25" customHeight="1"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</row>
    <row r="19" spans="2:32" ht="23.25" customHeight="1">
      <c r="B19" s="112" t="s">
        <v>256</v>
      </c>
      <c r="P19" s="170" t="s">
        <v>36</v>
      </c>
      <c r="Q19" s="723">
        <f>G26</f>
        <v>350</v>
      </c>
      <c r="R19" s="723"/>
      <c r="S19" s="172" t="s">
        <v>7</v>
      </c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</row>
    <row r="20" spans="16:32" ht="23.25" customHeight="1">
      <c r="P20" s="170" t="s">
        <v>37</v>
      </c>
      <c r="Q20" s="731"/>
      <c r="R20" s="731"/>
      <c r="S20" s="172" t="s">
        <v>7</v>
      </c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</row>
    <row r="21" spans="2:32" ht="16.5" customHeight="1">
      <c r="B21" s="713" t="s">
        <v>8</v>
      </c>
      <c r="C21" s="696" t="s">
        <v>314</v>
      </c>
      <c r="D21" s="698"/>
      <c r="E21" s="698"/>
      <c r="F21" s="698"/>
      <c r="G21" s="698"/>
      <c r="H21" s="698"/>
      <c r="I21" s="698"/>
      <c r="J21" s="698"/>
      <c r="K21" s="698"/>
      <c r="L21" s="9" t="s">
        <v>321</v>
      </c>
      <c r="M21" s="713" t="s">
        <v>38</v>
      </c>
      <c r="N21" s="715" t="s">
        <v>39</v>
      </c>
      <c r="O21" s="716"/>
      <c r="P21" s="717"/>
      <c r="Q21" s="716" t="s">
        <v>190</v>
      </c>
      <c r="R21" s="716"/>
      <c r="S21" s="717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</row>
    <row r="22" spans="2:32" ht="16.5" customHeight="1">
      <c r="B22" s="714"/>
      <c r="C22" s="696" t="s">
        <v>41</v>
      </c>
      <c r="D22" s="698"/>
      <c r="E22" s="698"/>
      <c r="F22" s="256"/>
      <c r="G22" s="257" t="s">
        <v>312</v>
      </c>
      <c r="H22" s="696"/>
      <c r="I22" s="698"/>
      <c r="J22" s="295" t="s">
        <v>10</v>
      </c>
      <c r="K22" s="166" t="s">
        <v>11</v>
      </c>
      <c r="L22" s="9" t="s">
        <v>316</v>
      </c>
      <c r="M22" s="714"/>
      <c r="N22" s="718"/>
      <c r="O22" s="719"/>
      <c r="P22" s="720"/>
      <c r="Q22" s="719"/>
      <c r="R22" s="719"/>
      <c r="S22" s="720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</row>
    <row r="23" spans="2:32" ht="25.5" customHeight="1">
      <c r="B23" s="38"/>
      <c r="C23" s="411" t="s">
        <v>63</v>
      </c>
      <c r="D23" s="145" t="s">
        <v>257</v>
      </c>
      <c r="E23" s="12"/>
      <c r="F23" s="310"/>
      <c r="G23" s="275">
        <v>350</v>
      </c>
      <c r="H23" s="909"/>
      <c r="I23" s="910"/>
      <c r="J23" s="911"/>
      <c r="K23" s="16">
        <f>G23</f>
        <v>350</v>
      </c>
      <c r="L23" s="341"/>
      <c r="M23" s="461"/>
      <c r="N23" s="1127"/>
      <c r="O23" s="1127"/>
      <c r="P23" s="1127"/>
      <c r="Q23" s="804" t="s">
        <v>258</v>
      </c>
      <c r="R23" s="805"/>
      <c r="S23" s="806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2:32" ht="25.5" customHeight="1">
      <c r="B24" s="73"/>
      <c r="C24" s="397"/>
      <c r="D24" s="21"/>
      <c r="E24" s="21"/>
      <c r="F24" s="328"/>
      <c r="G24" s="263"/>
      <c r="H24" s="777">
        <f>K24-G24</f>
        <v>0</v>
      </c>
      <c r="I24" s="778"/>
      <c r="J24" s="779"/>
      <c r="K24" s="22"/>
      <c r="L24" s="73"/>
      <c r="M24" s="22"/>
      <c r="N24" s="1128"/>
      <c r="O24" s="1128"/>
      <c r="P24" s="1128"/>
      <c r="Q24" s="817"/>
      <c r="R24" s="817"/>
      <c r="S24" s="818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2:32" ht="25.5" customHeight="1" thickBot="1">
      <c r="B25" s="27"/>
      <c r="C25" s="398"/>
      <c r="D25" s="12"/>
      <c r="E25" s="12"/>
      <c r="F25" s="310"/>
      <c r="G25" s="292"/>
      <c r="H25" s="847"/>
      <c r="I25" s="847"/>
      <c r="J25" s="848"/>
      <c r="K25" s="148"/>
      <c r="L25" s="27"/>
      <c r="M25" s="148"/>
      <c r="N25" s="1131"/>
      <c r="O25" s="1131"/>
      <c r="P25" s="1131"/>
      <c r="Q25" s="902"/>
      <c r="R25" s="903"/>
      <c r="S25" s="904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</row>
    <row r="26" spans="2:32" ht="25.5" customHeight="1" thickTop="1">
      <c r="B26" s="32"/>
      <c r="C26" s="29"/>
      <c r="D26" s="31" t="str">
        <f>CONCATENATE(FIXED(COUNTA(D23:D24),0,0),"　店")</f>
        <v>1　店</v>
      </c>
      <c r="E26" s="29"/>
      <c r="F26" s="30"/>
      <c r="G26" s="261">
        <f>SUM(G23:G25)</f>
        <v>350</v>
      </c>
      <c r="H26" s="797">
        <f>SUM(J25:J25)</f>
        <v>0</v>
      </c>
      <c r="I26" s="798"/>
      <c r="J26" s="301"/>
      <c r="K26" s="149">
        <f>SUM(K23:K25)</f>
        <v>350</v>
      </c>
      <c r="L26" s="149">
        <f>SUM(L23:L25)</f>
        <v>0</v>
      </c>
      <c r="M26" s="33">
        <f>SUM(M23)</f>
        <v>0</v>
      </c>
      <c r="N26" s="1126">
        <f>SUM(N23)</f>
        <v>0</v>
      </c>
      <c r="O26" s="1126"/>
      <c r="P26" s="1126"/>
      <c r="Q26" s="1082"/>
      <c r="R26" s="1082"/>
      <c r="S26" s="1083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2:32" ht="13.5" customHeight="1">
      <c r="B27" s="12"/>
      <c r="C27" s="12"/>
      <c r="D27" s="245"/>
      <c r="E27" s="12"/>
      <c r="F27" s="12"/>
      <c r="G27" s="17"/>
      <c r="H27" s="17"/>
      <c r="I27" s="17"/>
      <c r="J27" s="17"/>
      <c r="K27" s="17"/>
      <c r="L27" s="17"/>
      <c r="M27" s="87"/>
      <c r="N27" s="17"/>
      <c r="O27" s="17"/>
      <c r="P27" s="17"/>
      <c r="Q27" s="60"/>
      <c r="R27" s="60"/>
      <c r="S27" s="60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</row>
    <row r="28" spans="2:32" ht="17.25">
      <c r="B28" s="227" t="s">
        <v>344</v>
      </c>
      <c r="C28" s="228"/>
      <c r="D28" s="229"/>
      <c r="E28" s="230"/>
      <c r="F28" s="230"/>
      <c r="G28" s="231"/>
      <c r="H28" s="231"/>
      <c r="I28" s="231"/>
      <c r="J28" s="229"/>
      <c r="K28" s="229"/>
      <c r="L28" s="229"/>
      <c r="M28" s="230"/>
      <c r="N28" s="232"/>
      <c r="O28" s="229"/>
      <c r="P28" s="229"/>
      <c r="Q28" s="229"/>
      <c r="R28" s="230"/>
      <c r="S28" s="233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</row>
    <row r="29" spans="2:32" ht="13.5">
      <c r="B29" s="238" t="s">
        <v>403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</row>
    <row r="30" spans="2:32" ht="13.5">
      <c r="B30" s="238" t="s">
        <v>402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</row>
    <row r="31" spans="2:32" ht="13.5">
      <c r="B31" s="238" t="s">
        <v>345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</row>
    <row r="32" spans="2:32" ht="13.5">
      <c r="B32" s="227" t="s">
        <v>426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</row>
    <row r="33" spans="2:32" ht="13.5">
      <c r="B33" s="238" t="s">
        <v>401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</row>
    <row r="34" spans="20:32" ht="13.5"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</row>
  </sheetData>
  <sheetProtection password="CC41" sheet="1"/>
  <mergeCells count="60">
    <mergeCell ref="H2:K2"/>
    <mergeCell ref="H25:J25"/>
    <mergeCell ref="H17:I17"/>
    <mergeCell ref="C3:K3"/>
    <mergeCell ref="Q24:S24"/>
    <mergeCell ref="H26:I26"/>
    <mergeCell ref="H24:J24"/>
    <mergeCell ref="H14:J14"/>
    <mergeCell ref="H15:J15"/>
    <mergeCell ref="H16:J16"/>
    <mergeCell ref="H23:J23"/>
    <mergeCell ref="Q20:R20"/>
    <mergeCell ref="C22:E22"/>
    <mergeCell ref="C21:K21"/>
    <mergeCell ref="N25:P25"/>
    <mergeCell ref="Q25:S25"/>
    <mergeCell ref="N26:P26"/>
    <mergeCell ref="Q26:S26"/>
    <mergeCell ref="N23:P23"/>
    <mergeCell ref="Q23:S23"/>
    <mergeCell ref="N24:P24"/>
    <mergeCell ref="N16:P16"/>
    <mergeCell ref="N17:P17"/>
    <mergeCell ref="Q12:S12"/>
    <mergeCell ref="N13:P13"/>
    <mergeCell ref="B21:B22"/>
    <mergeCell ref="M21:M22"/>
    <mergeCell ref="N21:P22"/>
    <mergeCell ref="Q21:S22"/>
    <mergeCell ref="Q19:R19"/>
    <mergeCell ref="H22:I22"/>
    <mergeCell ref="N11:P11"/>
    <mergeCell ref="Q11:S11"/>
    <mergeCell ref="H9:J9"/>
    <mergeCell ref="H10:J10"/>
    <mergeCell ref="N14:P14"/>
    <mergeCell ref="N15:P15"/>
    <mergeCell ref="H13:J13"/>
    <mergeCell ref="H11:J11"/>
    <mergeCell ref="H12:J12"/>
    <mergeCell ref="N12:P12"/>
    <mergeCell ref="Q6:R6"/>
    <mergeCell ref="C8:E8"/>
    <mergeCell ref="C7:K7"/>
    <mergeCell ref="H8:I8"/>
    <mergeCell ref="B9:B10"/>
    <mergeCell ref="N9:P9"/>
    <mergeCell ref="Q9:S9"/>
    <mergeCell ref="N10:P10"/>
    <mergeCell ref="Q10:S10"/>
    <mergeCell ref="N3:O3"/>
    <mergeCell ref="P3:R3"/>
    <mergeCell ref="C2:F2"/>
    <mergeCell ref="R2:S2"/>
    <mergeCell ref="M2:P2"/>
    <mergeCell ref="B7:B8"/>
    <mergeCell ref="M7:M8"/>
    <mergeCell ref="N7:P8"/>
    <mergeCell ref="Q7:S8"/>
    <mergeCell ref="Q5:R5"/>
  </mergeCells>
  <conditionalFormatting sqref="M23 M11:M12 M9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28:S28 B28:B33"/>
    <dataValidation errorStyle="warning" type="custom" allowBlank="1" showInputMessage="1" showErrorMessage="1" errorTitle="数値エラー" error="基本部数を超えているか50枚単位ではありません。" sqref="M9 M11:M12 M23">
      <formula1>AND(M9&lt;=G9,MOD(M9,50)=0)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1"/>
  <headerFooter alignWithMargins="0">
    <oddFooter>&amp;R&amp;9 2024年4月現在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4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6" t="s">
        <v>1</v>
      </c>
      <c r="C2" s="772">
        <f>'表紙'!B4</f>
        <v>0</v>
      </c>
      <c r="D2" s="772"/>
      <c r="E2" s="772"/>
      <c r="F2" s="773"/>
      <c r="G2" s="6" t="s">
        <v>189</v>
      </c>
      <c r="H2" s="780">
        <f>'表紙'!B6</f>
        <v>0</v>
      </c>
      <c r="I2" s="780"/>
      <c r="J2" s="780"/>
      <c r="K2" s="781"/>
      <c r="L2" s="6" t="s">
        <v>2</v>
      </c>
      <c r="M2" s="727">
        <f>'表紙'!C4</f>
        <v>0</v>
      </c>
      <c r="N2" s="727"/>
      <c r="O2" s="727"/>
      <c r="P2" s="727"/>
      <c r="Q2" s="6" t="s">
        <v>176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1033"/>
      <c r="L3" s="168" t="s">
        <v>3</v>
      </c>
      <c r="M3" s="460">
        <f>'表紙'!H4</f>
        <v>0</v>
      </c>
      <c r="N3" s="1022" t="s">
        <v>6</v>
      </c>
      <c r="O3" s="1022"/>
      <c r="P3" s="1071">
        <f>SUM(M23:P23)</f>
        <v>0</v>
      </c>
      <c r="Q3" s="1071"/>
      <c r="R3" s="1071"/>
      <c r="S3" s="286" t="s">
        <v>7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0:32" ht="23.25" customHeight="1"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</row>
    <row r="5" spans="2:32" ht="23.25" customHeight="1">
      <c r="B5" s="112" t="s">
        <v>238</v>
      </c>
      <c r="P5" s="170" t="s">
        <v>36</v>
      </c>
      <c r="Q5" s="723">
        <f>G23</f>
        <v>9000</v>
      </c>
      <c r="R5" s="723"/>
      <c r="S5" s="172" t="s">
        <v>7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6:32" ht="23.25" customHeight="1">
      <c r="P6" s="170" t="s">
        <v>37</v>
      </c>
      <c r="Q6" s="731"/>
      <c r="R6" s="731"/>
      <c r="S6" s="172" t="s">
        <v>7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2:32" ht="18" customHeight="1"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190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2:32" ht="18" customHeight="1">
      <c r="B8" s="886"/>
      <c r="C8" s="696" t="s">
        <v>41</v>
      </c>
      <c r="D8" s="698"/>
      <c r="E8" s="698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54"/>
      <c r="O8" s="721"/>
      <c r="P8" s="722"/>
      <c r="Q8" s="719"/>
      <c r="R8" s="719"/>
      <c r="S8" s="720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2:32" ht="25.5" customHeight="1">
      <c r="B9" s="274"/>
      <c r="C9" s="395"/>
      <c r="D9" s="57" t="s">
        <v>239</v>
      </c>
      <c r="E9" s="131" t="s">
        <v>278</v>
      </c>
      <c r="F9" s="316"/>
      <c r="G9" s="275">
        <v>1500</v>
      </c>
      <c r="H9" s="1062"/>
      <c r="I9" s="1063"/>
      <c r="J9" s="1064"/>
      <c r="K9" s="16">
        <f>G9</f>
        <v>1500</v>
      </c>
      <c r="L9" s="348"/>
      <c r="M9" s="461"/>
      <c r="N9" s="1132"/>
      <c r="O9" s="1133"/>
      <c r="P9" s="1134"/>
      <c r="Q9" s="998"/>
      <c r="R9" s="999"/>
      <c r="S9" s="1000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2:32" ht="25.5" customHeight="1">
      <c r="B10" s="3"/>
      <c r="C10" s="362"/>
      <c r="D10" s="128" t="s">
        <v>240</v>
      </c>
      <c r="E10" s="132"/>
      <c r="F10" s="309"/>
      <c r="G10" s="263">
        <v>1050</v>
      </c>
      <c r="H10" s="909"/>
      <c r="I10" s="910"/>
      <c r="J10" s="911"/>
      <c r="K10" s="22">
        <f aca="true" t="shared" si="0" ref="K10:K19">G10</f>
        <v>1050</v>
      </c>
      <c r="L10" s="335"/>
      <c r="M10" s="461"/>
      <c r="N10" s="1135"/>
      <c r="O10" s="1136"/>
      <c r="P10" s="1137"/>
      <c r="Q10" s="361"/>
      <c r="R10" s="398"/>
      <c r="S10" s="412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2:32" ht="25.5" customHeight="1">
      <c r="B11" s="3"/>
      <c r="C11" s="362"/>
      <c r="D11" s="129" t="s">
        <v>241</v>
      </c>
      <c r="E11" s="132" t="s">
        <v>278</v>
      </c>
      <c r="F11" s="309"/>
      <c r="G11" s="263">
        <v>300</v>
      </c>
      <c r="H11" s="909"/>
      <c r="I11" s="910"/>
      <c r="J11" s="911"/>
      <c r="K11" s="22">
        <f t="shared" si="0"/>
        <v>300</v>
      </c>
      <c r="L11" s="335"/>
      <c r="M11" s="461"/>
      <c r="N11" s="1135"/>
      <c r="O11" s="1136"/>
      <c r="P11" s="1137"/>
      <c r="Q11" s="361"/>
      <c r="R11" s="398"/>
      <c r="S11" s="412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2:32" ht="25.5" customHeight="1">
      <c r="B12" s="3"/>
      <c r="C12" s="362"/>
      <c r="D12" s="129" t="s">
        <v>242</v>
      </c>
      <c r="E12" s="132" t="s">
        <v>278</v>
      </c>
      <c r="F12" s="309"/>
      <c r="G12" s="263">
        <v>100</v>
      </c>
      <c r="H12" s="909"/>
      <c r="I12" s="910"/>
      <c r="J12" s="911"/>
      <c r="K12" s="22">
        <f t="shared" si="0"/>
        <v>100</v>
      </c>
      <c r="L12" s="335"/>
      <c r="M12" s="461"/>
      <c r="N12" s="1135"/>
      <c r="O12" s="1136"/>
      <c r="P12" s="1137"/>
      <c r="Q12" s="361"/>
      <c r="R12" s="398"/>
      <c r="S12" s="412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2:32" ht="25.5" customHeight="1">
      <c r="B13" s="3"/>
      <c r="C13" s="362"/>
      <c r="D13" s="129" t="s">
        <v>243</v>
      </c>
      <c r="E13" s="132" t="s">
        <v>266</v>
      </c>
      <c r="F13" s="309"/>
      <c r="G13" s="263">
        <v>500</v>
      </c>
      <c r="H13" s="909"/>
      <c r="I13" s="910"/>
      <c r="J13" s="911"/>
      <c r="K13" s="22">
        <f t="shared" si="0"/>
        <v>500</v>
      </c>
      <c r="L13" s="335"/>
      <c r="M13" s="461"/>
      <c r="N13" s="1135"/>
      <c r="O13" s="1136"/>
      <c r="P13" s="1137"/>
      <c r="Q13" s="896"/>
      <c r="R13" s="897"/>
      <c r="S13" s="898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2:32" ht="25.5" customHeight="1">
      <c r="B14" s="3"/>
      <c r="C14" s="362"/>
      <c r="D14" s="129" t="s">
        <v>244</v>
      </c>
      <c r="E14" s="132" t="s">
        <v>279</v>
      </c>
      <c r="F14" s="309"/>
      <c r="G14" s="263">
        <v>350</v>
      </c>
      <c r="H14" s="909"/>
      <c r="I14" s="910"/>
      <c r="J14" s="911"/>
      <c r="K14" s="22">
        <f t="shared" si="0"/>
        <v>350</v>
      </c>
      <c r="L14" s="335"/>
      <c r="M14" s="461"/>
      <c r="N14" s="1135"/>
      <c r="O14" s="1136"/>
      <c r="P14" s="1137"/>
      <c r="Q14" s="941"/>
      <c r="R14" s="907"/>
      <c r="S14" s="908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</row>
    <row r="15" spans="2:32" ht="25.5" customHeight="1">
      <c r="B15" s="3"/>
      <c r="C15" s="362"/>
      <c r="D15" s="129" t="s">
        <v>245</v>
      </c>
      <c r="E15" s="132" t="s">
        <v>279</v>
      </c>
      <c r="F15" s="309"/>
      <c r="G15" s="263">
        <v>550</v>
      </c>
      <c r="H15" s="909"/>
      <c r="I15" s="910"/>
      <c r="J15" s="911"/>
      <c r="K15" s="22">
        <f t="shared" si="0"/>
        <v>550</v>
      </c>
      <c r="L15" s="335"/>
      <c r="M15" s="461"/>
      <c r="N15" s="1135"/>
      <c r="O15" s="1136"/>
      <c r="P15" s="1137"/>
      <c r="Q15" s="941"/>
      <c r="R15" s="907"/>
      <c r="S15" s="908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2:32" ht="25.5" customHeight="1">
      <c r="B16" s="3"/>
      <c r="C16" s="362"/>
      <c r="D16" s="129" t="s">
        <v>246</v>
      </c>
      <c r="E16" s="132" t="s">
        <v>279</v>
      </c>
      <c r="F16" s="309"/>
      <c r="G16" s="646">
        <v>1400</v>
      </c>
      <c r="H16" s="909"/>
      <c r="I16" s="910"/>
      <c r="J16" s="911"/>
      <c r="K16" s="620">
        <f t="shared" si="0"/>
        <v>1400</v>
      </c>
      <c r="L16" s="335"/>
      <c r="M16" s="461"/>
      <c r="N16" s="1135"/>
      <c r="O16" s="1136"/>
      <c r="P16" s="1137"/>
      <c r="Q16" s="941"/>
      <c r="R16" s="907"/>
      <c r="S16" s="908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</row>
    <row r="17" spans="2:32" ht="25.5" customHeight="1">
      <c r="B17" s="3"/>
      <c r="C17" s="362"/>
      <c r="D17" s="129" t="s">
        <v>247</v>
      </c>
      <c r="E17" s="132" t="s">
        <v>279</v>
      </c>
      <c r="F17" s="309"/>
      <c r="G17" s="263">
        <v>400</v>
      </c>
      <c r="H17" s="909"/>
      <c r="I17" s="910"/>
      <c r="J17" s="911"/>
      <c r="K17" s="22">
        <f t="shared" si="0"/>
        <v>400</v>
      </c>
      <c r="L17" s="335"/>
      <c r="M17" s="461"/>
      <c r="N17" s="1135"/>
      <c r="O17" s="1136"/>
      <c r="P17" s="1137"/>
      <c r="Q17" s="941"/>
      <c r="R17" s="907"/>
      <c r="S17" s="908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</row>
    <row r="18" spans="2:32" ht="25.5" customHeight="1">
      <c r="B18" s="3"/>
      <c r="C18" s="362"/>
      <c r="D18" s="129" t="s">
        <v>248</v>
      </c>
      <c r="E18" s="132" t="s">
        <v>279</v>
      </c>
      <c r="F18" s="309"/>
      <c r="G18" s="646">
        <v>1200</v>
      </c>
      <c r="H18" s="909"/>
      <c r="I18" s="910"/>
      <c r="J18" s="911"/>
      <c r="K18" s="620">
        <f t="shared" si="0"/>
        <v>1200</v>
      </c>
      <c r="L18" s="335"/>
      <c r="M18" s="461"/>
      <c r="N18" s="1135"/>
      <c r="O18" s="1136"/>
      <c r="P18" s="1137"/>
      <c r="Q18" s="941"/>
      <c r="R18" s="907"/>
      <c r="S18" s="908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</row>
    <row r="19" spans="2:32" ht="25.5" customHeight="1">
      <c r="B19" s="3"/>
      <c r="C19" s="362"/>
      <c r="D19" s="129" t="s">
        <v>249</v>
      </c>
      <c r="E19" s="132" t="s">
        <v>279</v>
      </c>
      <c r="F19" s="309"/>
      <c r="G19" s="263">
        <v>1650</v>
      </c>
      <c r="H19" s="909"/>
      <c r="I19" s="910"/>
      <c r="J19" s="911"/>
      <c r="K19" s="22">
        <f t="shared" si="0"/>
        <v>1650</v>
      </c>
      <c r="L19" s="335"/>
      <c r="M19" s="461"/>
      <c r="N19" s="1135"/>
      <c r="O19" s="1136"/>
      <c r="P19" s="1137"/>
      <c r="Q19" s="941"/>
      <c r="R19" s="907"/>
      <c r="S19" s="908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</row>
    <row r="20" spans="2:32" ht="25.5" customHeight="1">
      <c r="B20" s="73"/>
      <c r="C20" s="397"/>
      <c r="D20" s="21"/>
      <c r="E20" s="21"/>
      <c r="F20" s="3"/>
      <c r="G20" s="20"/>
      <c r="H20" s="1107"/>
      <c r="I20" s="788"/>
      <c r="J20" s="789"/>
      <c r="K20" s="73"/>
      <c r="L20" s="73"/>
      <c r="M20" s="73"/>
      <c r="N20" s="933"/>
      <c r="O20" s="933"/>
      <c r="P20" s="934"/>
      <c r="Q20" s="941"/>
      <c r="R20" s="907"/>
      <c r="S20" s="908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</row>
    <row r="21" spans="2:32" ht="25.5" customHeight="1">
      <c r="B21" s="73"/>
      <c r="C21" s="397"/>
      <c r="D21" s="21"/>
      <c r="E21" s="21"/>
      <c r="F21" s="3"/>
      <c r="G21" s="20"/>
      <c r="H21" s="1107"/>
      <c r="I21" s="788"/>
      <c r="J21" s="789"/>
      <c r="K21" s="73"/>
      <c r="L21" s="73"/>
      <c r="M21" s="73"/>
      <c r="N21" s="933"/>
      <c r="O21" s="933"/>
      <c r="P21" s="934"/>
      <c r="Q21" s="361"/>
      <c r="R21" s="398"/>
      <c r="S21" s="412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</row>
    <row r="22" spans="2:32" ht="25.5" customHeight="1" thickBot="1">
      <c r="B22" s="27"/>
      <c r="C22" s="398"/>
      <c r="D22" s="12"/>
      <c r="E22" s="12"/>
      <c r="F22" s="14"/>
      <c r="G22" s="7"/>
      <c r="H22" s="847"/>
      <c r="I22" s="847"/>
      <c r="J22" s="848"/>
      <c r="K22" s="27"/>
      <c r="L22" s="27"/>
      <c r="M22" s="27"/>
      <c r="N22" s="743"/>
      <c r="O22" s="743"/>
      <c r="P22" s="743"/>
      <c r="Q22" s="405"/>
      <c r="R22" s="416"/>
      <c r="S22" s="417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</row>
    <row r="23" spans="2:32" ht="25.5" customHeight="1" thickTop="1">
      <c r="B23" s="32"/>
      <c r="C23" s="29"/>
      <c r="D23" s="31" t="str">
        <f>CONCATENATE(FIXED(COUNTA(D9:D19),0,0),"　店")</f>
        <v>11　店</v>
      </c>
      <c r="E23" s="29"/>
      <c r="F23" s="30"/>
      <c r="G23" s="261">
        <f>SUM(G9:G19)</f>
        <v>9000</v>
      </c>
      <c r="H23" s="797">
        <f>SUM(J21:J22)</f>
        <v>0</v>
      </c>
      <c r="I23" s="798"/>
      <c r="J23" s="301"/>
      <c r="K23" s="149">
        <f>SUM(K9:K19)</f>
        <v>9000</v>
      </c>
      <c r="L23" s="32"/>
      <c r="M23" s="33">
        <f>SUM(M9:M19)</f>
        <v>0</v>
      </c>
      <c r="N23" s="737">
        <f>SUM(N9:P19)</f>
        <v>0</v>
      </c>
      <c r="O23" s="738"/>
      <c r="P23" s="739"/>
      <c r="Q23" s="414"/>
      <c r="R23" s="408"/>
      <c r="S23" s="413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2:32" ht="13.5" customHeight="1">
      <c r="B24" s="12"/>
      <c r="C24" s="12"/>
      <c r="D24" s="245"/>
      <c r="E24" s="12"/>
      <c r="F24" s="12"/>
      <c r="G24" s="17"/>
      <c r="H24" s="17"/>
      <c r="I24" s="17"/>
      <c r="J24" s="17"/>
      <c r="K24" s="17"/>
      <c r="L24" s="12"/>
      <c r="M24" s="87"/>
      <c r="N24" s="87"/>
      <c r="O24" s="87"/>
      <c r="P24" s="87"/>
      <c r="Q24" s="12"/>
      <c r="R24" s="12"/>
      <c r="S24" s="12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2:32" ht="17.25">
      <c r="B25" s="227" t="s">
        <v>344</v>
      </c>
      <c r="C25" s="228"/>
      <c r="D25" s="229"/>
      <c r="E25" s="230"/>
      <c r="F25" s="230"/>
      <c r="G25" s="231"/>
      <c r="H25" s="231"/>
      <c r="I25" s="231"/>
      <c r="J25" s="229"/>
      <c r="K25" s="229"/>
      <c r="L25" s="229"/>
      <c r="M25" s="230"/>
      <c r="N25" s="232"/>
      <c r="O25" s="229"/>
      <c r="P25" s="229"/>
      <c r="Q25" s="229"/>
      <c r="R25" s="230"/>
      <c r="S25" s="233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</row>
    <row r="26" spans="2:32" ht="13.5">
      <c r="B26" s="238" t="s">
        <v>403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2:32" ht="13.5">
      <c r="B27" s="238" t="s">
        <v>402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</row>
    <row r="28" spans="2:32" ht="13.5">
      <c r="B28" s="238" t="s">
        <v>345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</row>
    <row r="29" spans="2:32" ht="13.5">
      <c r="B29" s="227" t="s">
        <v>426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</row>
    <row r="30" spans="2:32" ht="13.5">
      <c r="B30" s="238" t="s">
        <v>401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</row>
    <row r="31" spans="20:32" ht="13.5"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</row>
    <row r="32" spans="20:32" ht="13.5"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</row>
    <row r="33" spans="20:32" ht="13.5"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</row>
    <row r="34" spans="20:32" ht="13.5"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</row>
  </sheetData>
  <sheetProtection password="CC41" sheet="1"/>
  <mergeCells count="55">
    <mergeCell ref="H18:J18"/>
    <mergeCell ref="H19:J19"/>
    <mergeCell ref="H2:K2"/>
    <mergeCell ref="H21:J21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N21:P21"/>
    <mergeCell ref="N22:P22"/>
    <mergeCell ref="N23:P23"/>
    <mergeCell ref="N18:P18"/>
    <mergeCell ref="H22:J22"/>
    <mergeCell ref="H23:I23"/>
    <mergeCell ref="H20:J20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10:P10"/>
    <mergeCell ref="N11:P11"/>
    <mergeCell ref="N12:P12"/>
    <mergeCell ref="N13:P13"/>
    <mergeCell ref="Q13:S13"/>
    <mergeCell ref="N14:P14"/>
    <mergeCell ref="Q14:S14"/>
    <mergeCell ref="N9:P9"/>
    <mergeCell ref="Q9:S9"/>
    <mergeCell ref="C2:F2"/>
    <mergeCell ref="H8:I8"/>
    <mergeCell ref="R2:S2"/>
    <mergeCell ref="M2:P2"/>
    <mergeCell ref="C3:K3"/>
    <mergeCell ref="N3:O3"/>
    <mergeCell ref="P3:R3"/>
    <mergeCell ref="B7:B8"/>
    <mergeCell ref="M7:M8"/>
    <mergeCell ref="N7:P8"/>
    <mergeCell ref="Q7:S8"/>
    <mergeCell ref="Q5:R5"/>
    <mergeCell ref="Q6:R6"/>
    <mergeCell ref="C8:E8"/>
    <mergeCell ref="C7:K7"/>
  </mergeCells>
  <conditionalFormatting sqref="M9:M19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25:S25 B25:B30"/>
    <dataValidation errorStyle="warning" type="custom" allowBlank="1" showInputMessage="1" showErrorMessage="1" errorTitle="数値エラー" error="基本部数を超えているか50枚単位ではありません。" sqref="M9:M19">
      <formula1>AND(M9&lt;=G9,MOD(M9,50)=0)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1"/>
  <headerFooter alignWithMargins="0">
    <oddFooter>&amp;R&amp;9 2024年4月現在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37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7" width="6.125" style="477" customWidth="1"/>
    <col min="8" max="8" width="6.625" style="477" customWidth="1"/>
    <col min="9" max="15" width="6.125" style="477" customWidth="1"/>
    <col min="16" max="16" width="6.625" style="477" customWidth="1"/>
    <col min="17" max="23" width="6.125" style="477" customWidth="1"/>
    <col min="24" max="24" width="6.625" style="477" customWidth="1"/>
    <col min="25" max="31" width="6.125" style="477" customWidth="1"/>
    <col min="32" max="16384" width="9.00390625" style="477" customWidth="1"/>
  </cols>
  <sheetData>
    <row r="1" ht="24" customHeight="1"/>
    <row r="2" spans="1:13" ht="31.5" customHeight="1">
      <c r="A2" s="675" t="s">
        <v>418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</row>
    <row r="3" spans="1:13" ht="24" customHeight="1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</row>
    <row r="4" spans="2:31" ht="23.25" customHeight="1">
      <c r="B4" s="478"/>
      <c r="P4" s="676" t="s">
        <v>376</v>
      </c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</row>
    <row r="5" spans="2:31" ht="23.25" customHeight="1">
      <c r="B5" s="478"/>
      <c r="P5" s="479" t="s">
        <v>377</v>
      </c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</row>
    <row r="6" spans="2:31" ht="23.25" customHeight="1">
      <c r="B6" s="478"/>
      <c r="P6" s="677" t="s">
        <v>378</v>
      </c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</row>
    <row r="7" spans="2:21" ht="9" customHeight="1" thickBot="1">
      <c r="B7" s="478"/>
      <c r="Q7" s="480"/>
      <c r="R7" s="481"/>
      <c r="S7" s="481"/>
      <c r="T7" s="481"/>
      <c r="U7" s="481"/>
    </row>
    <row r="8" spans="1:31" s="482" customFormat="1" ht="24.75" customHeight="1" thickBot="1">
      <c r="A8" s="678">
        <v>43831</v>
      </c>
      <c r="B8" s="679"/>
      <c r="C8" s="679"/>
      <c r="D8" s="679"/>
      <c r="E8" s="679"/>
      <c r="F8" s="679"/>
      <c r="G8" s="680"/>
      <c r="I8" s="681">
        <v>43862</v>
      </c>
      <c r="J8" s="682"/>
      <c r="K8" s="682"/>
      <c r="L8" s="682"/>
      <c r="M8" s="682"/>
      <c r="N8" s="682"/>
      <c r="O8" s="683"/>
      <c r="Q8" s="669">
        <v>43891</v>
      </c>
      <c r="R8" s="670"/>
      <c r="S8" s="670"/>
      <c r="T8" s="670"/>
      <c r="U8" s="670"/>
      <c r="V8" s="670"/>
      <c r="W8" s="671"/>
      <c r="Y8" s="669">
        <v>43922</v>
      </c>
      <c r="Z8" s="670"/>
      <c r="AA8" s="670"/>
      <c r="AB8" s="670"/>
      <c r="AC8" s="670"/>
      <c r="AD8" s="670"/>
      <c r="AE8" s="671"/>
    </row>
    <row r="9" spans="1:31" s="486" customFormat="1" ht="24.75" customHeight="1" thickTop="1">
      <c r="A9" s="483" t="s">
        <v>362</v>
      </c>
      <c r="B9" s="484" t="s">
        <v>363</v>
      </c>
      <c r="C9" s="484" t="s">
        <v>364</v>
      </c>
      <c r="D9" s="484" t="s">
        <v>365</v>
      </c>
      <c r="E9" s="484" t="s">
        <v>366</v>
      </c>
      <c r="F9" s="484" t="s">
        <v>367</v>
      </c>
      <c r="G9" s="485" t="s">
        <v>368</v>
      </c>
      <c r="I9" s="487" t="s">
        <v>362</v>
      </c>
      <c r="J9" s="488" t="s">
        <v>363</v>
      </c>
      <c r="K9" s="488" t="s">
        <v>364</v>
      </c>
      <c r="L9" s="488" t="s">
        <v>365</v>
      </c>
      <c r="M9" s="488" t="s">
        <v>366</v>
      </c>
      <c r="N9" s="488" t="s">
        <v>367</v>
      </c>
      <c r="O9" s="489" t="s">
        <v>368</v>
      </c>
      <c r="Q9" s="490" t="s">
        <v>362</v>
      </c>
      <c r="R9" s="491" t="s">
        <v>363</v>
      </c>
      <c r="S9" s="491" t="s">
        <v>364</v>
      </c>
      <c r="T9" s="491" t="s">
        <v>365</v>
      </c>
      <c r="U9" s="491" t="s">
        <v>366</v>
      </c>
      <c r="V9" s="491" t="s">
        <v>367</v>
      </c>
      <c r="W9" s="492" t="s">
        <v>368</v>
      </c>
      <c r="Y9" s="490" t="s">
        <v>362</v>
      </c>
      <c r="Z9" s="491" t="s">
        <v>363</v>
      </c>
      <c r="AA9" s="491" t="s">
        <v>364</v>
      </c>
      <c r="AB9" s="491" t="s">
        <v>365</v>
      </c>
      <c r="AC9" s="491" t="s">
        <v>366</v>
      </c>
      <c r="AD9" s="491" t="s">
        <v>367</v>
      </c>
      <c r="AE9" s="492" t="s">
        <v>368</v>
      </c>
    </row>
    <row r="10" spans="1:31" s="496" customFormat="1" ht="25.5" customHeight="1">
      <c r="A10" s="493"/>
      <c r="B10" s="495">
        <v>1</v>
      </c>
      <c r="C10" s="623" t="s">
        <v>379</v>
      </c>
      <c r="D10" s="494">
        <v>3</v>
      </c>
      <c r="E10" s="494">
        <v>4</v>
      </c>
      <c r="F10" s="494">
        <v>5</v>
      </c>
      <c r="G10" s="497">
        <v>6</v>
      </c>
      <c r="I10" s="493"/>
      <c r="J10" s="494"/>
      <c r="K10" s="494"/>
      <c r="L10" s="494"/>
      <c r="M10" s="494">
        <v>1</v>
      </c>
      <c r="N10" s="494">
        <v>2</v>
      </c>
      <c r="O10" s="497">
        <v>3</v>
      </c>
      <c r="Q10" s="493"/>
      <c r="R10" s="494"/>
      <c r="S10" s="494"/>
      <c r="T10" s="494"/>
      <c r="U10" s="494"/>
      <c r="V10" s="494">
        <v>1</v>
      </c>
      <c r="W10" s="497">
        <v>2</v>
      </c>
      <c r="X10" s="498"/>
      <c r="Y10" s="493"/>
      <c r="Z10" s="494">
        <v>1</v>
      </c>
      <c r="AA10" s="494">
        <v>2</v>
      </c>
      <c r="AB10" s="494">
        <v>3</v>
      </c>
      <c r="AC10" s="494">
        <v>4</v>
      </c>
      <c r="AD10" s="494">
        <v>5</v>
      </c>
      <c r="AE10" s="497">
        <v>6</v>
      </c>
    </row>
    <row r="11" spans="1:31" s="496" customFormat="1" ht="25.5" customHeight="1">
      <c r="A11" s="499">
        <v>7</v>
      </c>
      <c r="B11" s="495">
        <v>8</v>
      </c>
      <c r="C11" s="494">
        <v>9</v>
      </c>
      <c r="D11" s="500">
        <v>10</v>
      </c>
      <c r="E11" s="500">
        <v>11</v>
      </c>
      <c r="F11" s="503">
        <v>12</v>
      </c>
      <c r="G11" s="501">
        <v>13</v>
      </c>
      <c r="I11" s="499">
        <v>4</v>
      </c>
      <c r="J11" s="494">
        <v>5</v>
      </c>
      <c r="K11" s="494">
        <v>6</v>
      </c>
      <c r="L11" s="500">
        <v>7</v>
      </c>
      <c r="M11" s="494">
        <v>8</v>
      </c>
      <c r="N11" s="502">
        <v>9</v>
      </c>
      <c r="O11" s="501">
        <v>10</v>
      </c>
      <c r="Q11" s="499">
        <v>3</v>
      </c>
      <c r="R11" s="494">
        <v>4</v>
      </c>
      <c r="S11" s="494">
        <v>5</v>
      </c>
      <c r="T11" s="494">
        <v>6</v>
      </c>
      <c r="U11" s="494">
        <v>7</v>
      </c>
      <c r="V11" s="502">
        <v>8</v>
      </c>
      <c r="W11" s="501">
        <v>9</v>
      </c>
      <c r="X11" s="498"/>
      <c r="Y11" s="499">
        <v>7</v>
      </c>
      <c r="Z11" s="494">
        <v>8</v>
      </c>
      <c r="AA11" s="494">
        <v>9</v>
      </c>
      <c r="AB11" s="494">
        <v>10</v>
      </c>
      <c r="AC11" s="494">
        <v>11</v>
      </c>
      <c r="AD11" s="502">
        <v>12</v>
      </c>
      <c r="AE11" s="501">
        <v>13</v>
      </c>
    </row>
    <row r="12" spans="1:31" s="496" customFormat="1" ht="25.5" customHeight="1">
      <c r="A12" s="499">
        <v>14</v>
      </c>
      <c r="B12" s="494">
        <v>15</v>
      </c>
      <c r="C12" s="500">
        <v>16</v>
      </c>
      <c r="D12" s="500">
        <v>17</v>
      </c>
      <c r="E12" s="500">
        <v>18</v>
      </c>
      <c r="F12" s="500">
        <v>19</v>
      </c>
      <c r="G12" s="497">
        <v>20</v>
      </c>
      <c r="I12" s="499">
        <v>11</v>
      </c>
      <c r="J12" s="495">
        <v>12</v>
      </c>
      <c r="K12" s="500" t="s">
        <v>383</v>
      </c>
      <c r="L12" s="500">
        <v>14</v>
      </c>
      <c r="M12" s="500">
        <v>15</v>
      </c>
      <c r="N12" s="500">
        <v>16</v>
      </c>
      <c r="O12" s="497">
        <v>17</v>
      </c>
      <c r="Q12" s="499">
        <v>10</v>
      </c>
      <c r="R12" s="494">
        <v>11</v>
      </c>
      <c r="S12" s="494">
        <v>12</v>
      </c>
      <c r="T12" s="494">
        <v>13</v>
      </c>
      <c r="U12" s="494">
        <v>14</v>
      </c>
      <c r="V12" s="494">
        <v>15</v>
      </c>
      <c r="W12" s="497">
        <v>16</v>
      </c>
      <c r="X12" s="498"/>
      <c r="Y12" s="499">
        <v>14</v>
      </c>
      <c r="Z12" s="494" t="s">
        <v>396</v>
      </c>
      <c r="AA12" s="494">
        <v>16</v>
      </c>
      <c r="AB12" s="494">
        <v>17</v>
      </c>
      <c r="AC12" s="494">
        <v>18</v>
      </c>
      <c r="AD12" s="494">
        <v>19</v>
      </c>
      <c r="AE12" s="497">
        <v>20</v>
      </c>
    </row>
    <row r="13" spans="1:31" s="496" customFormat="1" ht="25.5" customHeight="1">
      <c r="A13" s="499">
        <v>21</v>
      </c>
      <c r="B13" s="500">
        <v>22</v>
      </c>
      <c r="C13" s="500">
        <v>23</v>
      </c>
      <c r="D13" s="504">
        <v>24</v>
      </c>
      <c r="E13" s="504">
        <v>25</v>
      </c>
      <c r="F13" s="506">
        <v>26</v>
      </c>
      <c r="G13" s="507">
        <v>27</v>
      </c>
      <c r="I13" s="499">
        <v>18</v>
      </c>
      <c r="J13" s="500">
        <v>19</v>
      </c>
      <c r="K13" s="494">
        <v>20</v>
      </c>
      <c r="L13" s="508">
        <v>21</v>
      </c>
      <c r="M13" s="508">
        <v>22</v>
      </c>
      <c r="N13" s="624">
        <v>23</v>
      </c>
      <c r="O13" s="507">
        <v>24</v>
      </c>
      <c r="Q13" s="499">
        <v>17</v>
      </c>
      <c r="R13" s="494" t="s">
        <v>419</v>
      </c>
      <c r="S13" s="494">
        <v>19</v>
      </c>
      <c r="T13" s="625">
        <v>20</v>
      </c>
      <c r="U13" s="508">
        <v>21</v>
      </c>
      <c r="V13" s="509">
        <v>22</v>
      </c>
      <c r="W13" s="507">
        <v>23</v>
      </c>
      <c r="X13" s="498"/>
      <c r="Y13" s="499">
        <v>21</v>
      </c>
      <c r="Z13" s="494">
        <v>22</v>
      </c>
      <c r="AA13" s="494">
        <v>23</v>
      </c>
      <c r="AB13" s="625">
        <v>24</v>
      </c>
      <c r="AC13" s="508">
        <v>25</v>
      </c>
      <c r="AD13" s="509">
        <v>26</v>
      </c>
      <c r="AE13" s="507">
        <v>27</v>
      </c>
    </row>
    <row r="14" spans="1:31" s="496" customFormat="1" ht="25.5" customHeight="1">
      <c r="A14" s="499">
        <v>28</v>
      </c>
      <c r="B14" s="500">
        <v>29</v>
      </c>
      <c r="C14" s="500">
        <v>30</v>
      </c>
      <c r="D14" s="504">
        <v>31</v>
      </c>
      <c r="E14" s="504"/>
      <c r="F14" s="504"/>
      <c r="G14" s="505"/>
      <c r="I14" s="499">
        <v>25</v>
      </c>
      <c r="J14" s="500">
        <v>26</v>
      </c>
      <c r="K14" s="500">
        <v>27</v>
      </c>
      <c r="L14" s="504">
        <v>28</v>
      </c>
      <c r="M14" s="504">
        <v>29</v>
      </c>
      <c r="N14" s="504"/>
      <c r="O14" s="505"/>
      <c r="Q14" s="499">
        <v>24</v>
      </c>
      <c r="R14" s="494">
        <v>25</v>
      </c>
      <c r="S14" s="494">
        <v>26</v>
      </c>
      <c r="T14" s="508">
        <v>27</v>
      </c>
      <c r="U14" s="508">
        <v>28</v>
      </c>
      <c r="V14" s="508">
        <v>29</v>
      </c>
      <c r="W14" s="505">
        <v>30</v>
      </c>
      <c r="X14" s="498"/>
      <c r="Y14" s="499">
        <v>28</v>
      </c>
      <c r="Z14" s="495">
        <v>29</v>
      </c>
      <c r="AA14" s="494">
        <v>30</v>
      </c>
      <c r="AB14" s="508"/>
      <c r="AC14" s="508"/>
      <c r="AD14" s="508"/>
      <c r="AE14" s="626"/>
    </row>
    <row r="15" spans="1:31" s="496" customFormat="1" ht="25.5" customHeight="1">
      <c r="A15" s="510"/>
      <c r="B15" s="511"/>
      <c r="C15" s="511"/>
      <c r="D15" s="511"/>
      <c r="E15" s="511"/>
      <c r="F15" s="511"/>
      <c r="G15" s="512"/>
      <c r="I15" s="510"/>
      <c r="J15" s="511"/>
      <c r="K15" s="511"/>
      <c r="L15" s="511"/>
      <c r="M15" s="511"/>
      <c r="N15" s="511"/>
      <c r="O15" s="512"/>
      <c r="Q15" s="510">
        <v>31</v>
      </c>
      <c r="R15" s="511"/>
      <c r="S15" s="511"/>
      <c r="T15" s="511"/>
      <c r="U15" s="511"/>
      <c r="V15" s="511"/>
      <c r="W15" s="512"/>
      <c r="Y15" s="510"/>
      <c r="Z15" s="511"/>
      <c r="AA15" s="511"/>
      <c r="AB15" s="511"/>
      <c r="AC15" s="511"/>
      <c r="AD15" s="511"/>
      <c r="AE15" s="512"/>
    </row>
    <row r="16" spans="1:31" s="496" customFormat="1" ht="5.25" customHeight="1" thickBot="1">
      <c r="A16" s="513"/>
      <c r="B16" s="514"/>
      <c r="C16" s="514"/>
      <c r="D16" s="514"/>
      <c r="E16" s="514"/>
      <c r="F16" s="514"/>
      <c r="G16" s="515"/>
      <c r="I16" s="627"/>
      <c r="J16" s="628"/>
      <c r="K16" s="628"/>
      <c r="L16" s="629"/>
      <c r="M16" s="628"/>
      <c r="N16" s="628"/>
      <c r="O16" s="630"/>
      <c r="Q16" s="631"/>
      <c r="R16" s="632"/>
      <c r="S16" s="514"/>
      <c r="T16" s="514"/>
      <c r="U16" s="514"/>
      <c r="V16" s="514"/>
      <c r="W16" s="515"/>
      <c r="Y16" s="513"/>
      <c r="Z16" s="514"/>
      <c r="AA16" s="514"/>
      <c r="AB16" s="514"/>
      <c r="AC16" s="514"/>
      <c r="AD16" s="633"/>
      <c r="AE16" s="516"/>
    </row>
    <row r="17" ht="20.25" customHeight="1" thickBot="1"/>
    <row r="18" spans="1:31" s="482" customFormat="1" ht="24.75" customHeight="1" thickBot="1">
      <c r="A18" s="669">
        <v>43952</v>
      </c>
      <c r="B18" s="670"/>
      <c r="C18" s="670"/>
      <c r="D18" s="670"/>
      <c r="E18" s="670"/>
      <c r="F18" s="670"/>
      <c r="G18" s="671"/>
      <c r="I18" s="669">
        <v>43983</v>
      </c>
      <c r="J18" s="670"/>
      <c r="K18" s="670"/>
      <c r="L18" s="670"/>
      <c r="M18" s="670"/>
      <c r="N18" s="670"/>
      <c r="O18" s="671"/>
      <c r="Q18" s="669">
        <v>44013</v>
      </c>
      <c r="R18" s="670"/>
      <c r="S18" s="670"/>
      <c r="T18" s="670"/>
      <c r="U18" s="670"/>
      <c r="V18" s="670"/>
      <c r="W18" s="671"/>
      <c r="Y18" s="669">
        <v>44044</v>
      </c>
      <c r="Z18" s="670"/>
      <c r="AA18" s="670"/>
      <c r="AB18" s="670"/>
      <c r="AC18" s="670"/>
      <c r="AD18" s="670"/>
      <c r="AE18" s="671"/>
    </row>
    <row r="19" spans="1:31" s="486" customFormat="1" ht="24.75" customHeight="1" thickTop="1">
      <c r="A19" s="490" t="s">
        <v>362</v>
      </c>
      <c r="B19" s="491" t="s">
        <v>363</v>
      </c>
      <c r="C19" s="491" t="s">
        <v>364</v>
      </c>
      <c r="D19" s="491" t="s">
        <v>365</v>
      </c>
      <c r="E19" s="491" t="s">
        <v>366</v>
      </c>
      <c r="F19" s="491" t="s">
        <v>382</v>
      </c>
      <c r="G19" s="492" t="s">
        <v>368</v>
      </c>
      <c r="I19" s="490" t="s">
        <v>362</v>
      </c>
      <c r="J19" s="491" t="s">
        <v>363</v>
      </c>
      <c r="K19" s="491" t="s">
        <v>364</v>
      </c>
      <c r="L19" s="491" t="s">
        <v>365</v>
      </c>
      <c r="M19" s="491" t="s">
        <v>366</v>
      </c>
      <c r="N19" s="491" t="s">
        <v>367</v>
      </c>
      <c r="O19" s="492" t="s">
        <v>368</v>
      </c>
      <c r="Q19" s="490" t="s">
        <v>362</v>
      </c>
      <c r="R19" s="491" t="s">
        <v>363</v>
      </c>
      <c r="S19" s="491" t="s">
        <v>364</v>
      </c>
      <c r="T19" s="491" t="s">
        <v>365</v>
      </c>
      <c r="U19" s="491" t="s">
        <v>366</v>
      </c>
      <c r="V19" s="491" t="s">
        <v>367</v>
      </c>
      <c r="W19" s="492" t="s">
        <v>368</v>
      </c>
      <c r="Y19" s="490" t="s">
        <v>362</v>
      </c>
      <c r="Z19" s="491" t="s">
        <v>363</v>
      </c>
      <c r="AA19" s="491" t="s">
        <v>364</v>
      </c>
      <c r="AB19" s="491" t="s">
        <v>365</v>
      </c>
      <c r="AC19" s="491" t="s">
        <v>366</v>
      </c>
      <c r="AD19" s="491" t="s">
        <v>367</v>
      </c>
      <c r="AE19" s="634" t="s">
        <v>368</v>
      </c>
    </row>
    <row r="20" spans="1:31" s="496" customFormat="1" ht="25.5" customHeight="1">
      <c r="A20" s="493"/>
      <c r="B20" s="494"/>
      <c r="C20" s="494"/>
      <c r="D20" s="494">
        <v>1</v>
      </c>
      <c r="E20" s="494">
        <v>2</v>
      </c>
      <c r="F20" s="495">
        <v>3</v>
      </c>
      <c r="G20" s="635">
        <v>4</v>
      </c>
      <c r="I20" s="493"/>
      <c r="J20" s="494"/>
      <c r="K20" s="494"/>
      <c r="L20" s="494"/>
      <c r="M20" s="494"/>
      <c r="N20" s="494"/>
      <c r="O20" s="497">
        <v>1</v>
      </c>
      <c r="Q20" s="493"/>
      <c r="R20" s="494">
        <v>1</v>
      </c>
      <c r="S20" s="494">
        <v>2</v>
      </c>
      <c r="T20" s="494">
        <v>3</v>
      </c>
      <c r="U20" s="494">
        <v>4</v>
      </c>
      <c r="V20" s="494">
        <v>5</v>
      </c>
      <c r="W20" s="497">
        <v>6</v>
      </c>
      <c r="Y20" s="493"/>
      <c r="Z20" s="494"/>
      <c r="AA20" s="494"/>
      <c r="AB20" s="494"/>
      <c r="AC20" s="494">
        <v>1</v>
      </c>
      <c r="AD20" s="494">
        <v>2</v>
      </c>
      <c r="AE20" s="497">
        <v>3</v>
      </c>
    </row>
    <row r="21" spans="1:31" s="496" customFormat="1" ht="25.5" customHeight="1">
      <c r="A21" s="499">
        <v>5</v>
      </c>
      <c r="B21" s="495">
        <v>6</v>
      </c>
      <c r="C21" s="494">
        <v>7</v>
      </c>
      <c r="D21" s="494">
        <v>8</v>
      </c>
      <c r="E21" s="494">
        <v>9</v>
      </c>
      <c r="F21" s="502">
        <v>10</v>
      </c>
      <c r="G21" s="501">
        <v>11</v>
      </c>
      <c r="I21" s="499">
        <v>2</v>
      </c>
      <c r="J21" s="494">
        <v>3</v>
      </c>
      <c r="K21" s="494">
        <v>4</v>
      </c>
      <c r="L21" s="494">
        <v>5</v>
      </c>
      <c r="M21" s="494">
        <v>6</v>
      </c>
      <c r="N21" s="494">
        <v>7</v>
      </c>
      <c r="O21" s="497">
        <v>8</v>
      </c>
      <c r="Q21" s="499">
        <v>7</v>
      </c>
      <c r="R21" s="494">
        <v>8</v>
      </c>
      <c r="S21" s="494">
        <v>9</v>
      </c>
      <c r="T21" s="494">
        <v>10</v>
      </c>
      <c r="U21" s="494">
        <v>11</v>
      </c>
      <c r="V21" s="502">
        <v>12</v>
      </c>
      <c r="W21" s="501">
        <v>13</v>
      </c>
      <c r="Y21" s="499">
        <v>4</v>
      </c>
      <c r="Z21" s="494">
        <v>5</v>
      </c>
      <c r="AA21" s="494">
        <v>6</v>
      </c>
      <c r="AB21" s="494">
        <v>7</v>
      </c>
      <c r="AC21" s="494">
        <v>8</v>
      </c>
      <c r="AD21" s="494">
        <v>9</v>
      </c>
      <c r="AE21" s="497">
        <v>10</v>
      </c>
    </row>
    <row r="22" spans="1:31" s="496" customFormat="1" ht="25.5" customHeight="1">
      <c r="A22" s="499">
        <v>12</v>
      </c>
      <c r="B22" s="494" t="s">
        <v>383</v>
      </c>
      <c r="C22" s="494">
        <v>14</v>
      </c>
      <c r="D22" s="494">
        <v>15</v>
      </c>
      <c r="E22" s="494">
        <v>16</v>
      </c>
      <c r="F22" s="494">
        <v>17</v>
      </c>
      <c r="G22" s="497">
        <v>18</v>
      </c>
      <c r="I22" s="499">
        <v>9</v>
      </c>
      <c r="J22" s="494" t="s">
        <v>397</v>
      </c>
      <c r="K22" s="494">
        <v>11</v>
      </c>
      <c r="L22" s="494">
        <v>12</v>
      </c>
      <c r="M22" s="494">
        <v>13</v>
      </c>
      <c r="N22" s="502">
        <v>14</v>
      </c>
      <c r="O22" s="501">
        <v>15</v>
      </c>
      <c r="Q22" s="499">
        <v>14</v>
      </c>
      <c r="R22" s="495">
        <v>15</v>
      </c>
      <c r="S22" s="494" t="s">
        <v>420</v>
      </c>
      <c r="T22" s="494">
        <v>17</v>
      </c>
      <c r="U22" s="494">
        <v>18</v>
      </c>
      <c r="V22" s="494">
        <v>19</v>
      </c>
      <c r="W22" s="497">
        <v>20</v>
      </c>
      <c r="Y22" s="499">
        <v>11</v>
      </c>
      <c r="Z22" s="495">
        <v>12</v>
      </c>
      <c r="AA22" s="494">
        <v>13</v>
      </c>
      <c r="AB22" s="494">
        <v>14</v>
      </c>
      <c r="AC22" s="494">
        <v>15</v>
      </c>
      <c r="AD22" s="494">
        <v>16</v>
      </c>
      <c r="AE22" s="497">
        <v>17</v>
      </c>
    </row>
    <row r="23" spans="1:31" s="496" customFormat="1" ht="25.5" customHeight="1">
      <c r="A23" s="499">
        <v>19</v>
      </c>
      <c r="B23" s="494">
        <v>20</v>
      </c>
      <c r="C23" s="494">
        <v>21</v>
      </c>
      <c r="D23" s="508">
        <v>22</v>
      </c>
      <c r="E23" s="508">
        <v>23</v>
      </c>
      <c r="F23" s="509">
        <v>24</v>
      </c>
      <c r="G23" s="507">
        <v>25</v>
      </c>
      <c r="I23" s="499">
        <v>16</v>
      </c>
      <c r="J23" s="494">
        <v>17</v>
      </c>
      <c r="K23" s="494">
        <v>18</v>
      </c>
      <c r="L23" s="508">
        <v>19</v>
      </c>
      <c r="M23" s="508">
        <v>20</v>
      </c>
      <c r="N23" s="508">
        <v>21</v>
      </c>
      <c r="O23" s="505">
        <v>22</v>
      </c>
      <c r="Q23" s="499">
        <v>21</v>
      </c>
      <c r="R23" s="494">
        <v>22</v>
      </c>
      <c r="S23" s="494">
        <v>23</v>
      </c>
      <c r="T23" s="508">
        <v>24</v>
      </c>
      <c r="U23" s="508">
        <v>25</v>
      </c>
      <c r="V23" s="509">
        <v>26</v>
      </c>
      <c r="W23" s="507">
        <v>27</v>
      </c>
      <c r="Y23" s="499">
        <v>18</v>
      </c>
      <c r="Z23" s="494" t="s">
        <v>421</v>
      </c>
      <c r="AA23" s="494">
        <v>20</v>
      </c>
      <c r="AB23" s="508">
        <v>21</v>
      </c>
      <c r="AC23" s="508">
        <v>22</v>
      </c>
      <c r="AD23" s="509">
        <v>23</v>
      </c>
      <c r="AE23" s="507">
        <v>24</v>
      </c>
    </row>
    <row r="24" spans="1:31" s="496" customFormat="1" ht="25.5" customHeight="1">
      <c r="A24" s="499">
        <v>26</v>
      </c>
      <c r="B24" s="494">
        <v>27</v>
      </c>
      <c r="C24" s="494">
        <v>28</v>
      </c>
      <c r="D24" s="508">
        <v>29</v>
      </c>
      <c r="E24" s="508">
        <v>30</v>
      </c>
      <c r="F24" s="508">
        <v>31</v>
      </c>
      <c r="G24" s="505"/>
      <c r="I24" s="499">
        <v>23</v>
      </c>
      <c r="J24" s="494">
        <v>24</v>
      </c>
      <c r="K24" s="494">
        <v>25</v>
      </c>
      <c r="L24" s="508">
        <v>26</v>
      </c>
      <c r="M24" s="508">
        <v>27</v>
      </c>
      <c r="N24" s="509">
        <v>28</v>
      </c>
      <c r="O24" s="507">
        <v>29</v>
      </c>
      <c r="Q24" s="499">
        <v>28</v>
      </c>
      <c r="R24" s="494">
        <v>29</v>
      </c>
      <c r="S24" s="494">
        <v>30</v>
      </c>
      <c r="T24" s="508">
        <v>31</v>
      </c>
      <c r="U24" s="508"/>
      <c r="V24" s="508"/>
      <c r="W24" s="505"/>
      <c r="Y24" s="499">
        <v>25</v>
      </c>
      <c r="Z24" s="494">
        <v>26</v>
      </c>
      <c r="AA24" s="494">
        <v>27</v>
      </c>
      <c r="AB24" s="508">
        <v>28</v>
      </c>
      <c r="AC24" s="508">
        <v>29</v>
      </c>
      <c r="AD24" s="508">
        <v>30</v>
      </c>
      <c r="AE24" s="505">
        <v>31</v>
      </c>
    </row>
    <row r="25" spans="1:31" s="496" customFormat="1" ht="25.5" customHeight="1">
      <c r="A25" s="510"/>
      <c r="B25" s="511"/>
      <c r="C25" s="511"/>
      <c r="D25" s="511"/>
      <c r="E25" s="511"/>
      <c r="F25" s="511"/>
      <c r="G25" s="512"/>
      <c r="I25" s="510">
        <v>30</v>
      </c>
      <c r="J25" s="511"/>
      <c r="K25" s="511"/>
      <c r="L25" s="511"/>
      <c r="M25" s="511"/>
      <c r="N25" s="511"/>
      <c r="O25" s="512"/>
      <c r="Q25" s="510"/>
      <c r="R25" s="511"/>
      <c r="S25" s="511"/>
      <c r="T25" s="511"/>
      <c r="U25" s="511"/>
      <c r="V25" s="511"/>
      <c r="W25" s="512"/>
      <c r="Y25" s="510"/>
      <c r="Z25" s="511"/>
      <c r="AA25" s="511"/>
      <c r="AB25" s="511"/>
      <c r="AC25" s="511"/>
      <c r="AD25" s="511"/>
      <c r="AE25" s="512"/>
    </row>
    <row r="26" spans="1:31" s="496" customFormat="1" ht="4.5" customHeight="1" thickBot="1">
      <c r="A26" s="513"/>
      <c r="B26" s="514"/>
      <c r="C26" s="514"/>
      <c r="D26" s="514"/>
      <c r="E26" s="514"/>
      <c r="F26" s="514"/>
      <c r="G26" s="515"/>
      <c r="I26" s="513"/>
      <c r="J26" s="514"/>
      <c r="K26" s="514"/>
      <c r="L26" s="514"/>
      <c r="M26" s="514"/>
      <c r="N26" s="514"/>
      <c r="O26" s="515"/>
      <c r="Q26" s="513"/>
      <c r="R26" s="514"/>
      <c r="S26" s="514"/>
      <c r="T26" s="514"/>
      <c r="U26" s="514"/>
      <c r="V26" s="514"/>
      <c r="W26" s="515"/>
      <c r="Y26" s="513"/>
      <c r="Z26" s="514"/>
      <c r="AA26" s="514"/>
      <c r="AB26" s="514"/>
      <c r="AC26" s="514"/>
      <c r="AD26" s="514"/>
      <c r="AE26" s="515"/>
    </row>
    <row r="27" ht="19.5" customHeight="1" thickBot="1"/>
    <row r="28" spans="1:31" s="482" customFormat="1" ht="24.75" customHeight="1" thickBot="1">
      <c r="A28" s="669">
        <v>44075</v>
      </c>
      <c r="B28" s="670"/>
      <c r="C28" s="670"/>
      <c r="D28" s="670"/>
      <c r="E28" s="670"/>
      <c r="F28" s="670"/>
      <c r="G28" s="671"/>
      <c r="I28" s="669">
        <v>44105</v>
      </c>
      <c r="J28" s="670"/>
      <c r="K28" s="670"/>
      <c r="L28" s="670"/>
      <c r="M28" s="670"/>
      <c r="N28" s="670"/>
      <c r="O28" s="671"/>
      <c r="Q28" s="669">
        <v>44136</v>
      </c>
      <c r="R28" s="670"/>
      <c r="S28" s="670"/>
      <c r="T28" s="670"/>
      <c r="U28" s="670"/>
      <c r="V28" s="670"/>
      <c r="W28" s="671"/>
      <c r="Y28" s="669">
        <v>44166</v>
      </c>
      <c r="Z28" s="670"/>
      <c r="AA28" s="670"/>
      <c r="AB28" s="670"/>
      <c r="AC28" s="670"/>
      <c r="AD28" s="670"/>
      <c r="AE28" s="671"/>
    </row>
    <row r="29" spans="1:31" s="486" customFormat="1" ht="24.75" customHeight="1" thickTop="1">
      <c r="A29" s="490" t="s">
        <v>362</v>
      </c>
      <c r="B29" s="491" t="s">
        <v>363</v>
      </c>
      <c r="C29" s="491" t="s">
        <v>364</v>
      </c>
      <c r="D29" s="491" t="s">
        <v>365</v>
      </c>
      <c r="E29" s="491" t="s">
        <v>366</v>
      </c>
      <c r="F29" s="491" t="s">
        <v>382</v>
      </c>
      <c r="G29" s="492" t="s">
        <v>368</v>
      </c>
      <c r="I29" s="490" t="s">
        <v>362</v>
      </c>
      <c r="J29" s="491" t="s">
        <v>363</v>
      </c>
      <c r="K29" s="491" t="s">
        <v>364</v>
      </c>
      <c r="L29" s="491" t="s">
        <v>365</v>
      </c>
      <c r="M29" s="491" t="s">
        <v>366</v>
      </c>
      <c r="N29" s="491" t="s">
        <v>382</v>
      </c>
      <c r="O29" s="492" t="s">
        <v>368</v>
      </c>
      <c r="Q29" s="490" t="s">
        <v>362</v>
      </c>
      <c r="R29" s="491" t="s">
        <v>363</v>
      </c>
      <c r="S29" s="491" t="s">
        <v>364</v>
      </c>
      <c r="T29" s="491" t="s">
        <v>365</v>
      </c>
      <c r="U29" s="491" t="s">
        <v>366</v>
      </c>
      <c r="V29" s="491" t="s">
        <v>382</v>
      </c>
      <c r="W29" s="492" t="s">
        <v>368</v>
      </c>
      <c r="Y29" s="490" t="s">
        <v>362</v>
      </c>
      <c r="Z29" s="491" t="s">
        <v>363</v>
      </c>
      <c r="AA29" s="491" t="s">
        <v>364</v>
      </c>
      <c r="AB29" s="491" t="s">
        <v>365</v>
      </c>
      <c r="AC29" s="491" t="s">
        <v>366</v>
      </c>
      <c r="AD29" s="491" t="s">
        <v>382</v>
      </c>
      <c r="AE29" s="492" t="s">
        <v>368</v>
      </c>
    </row>
    <row r="30" spans="1:31" s="496" customFormat="1" ht="25.5" customHeight="1">
      <c r="A30" s="493">
        <v>1</v>
      </c>
      <c r="B30" s="494">
        <v>2</v>
      </c>
      <c r="C30" s="494">
        <v>3</v>
      </c>
      <c r="D30" s="494">
        <v>4</v>
      </c>
      <c r="E30" s="494">
        <v>5</v>
      </c>
      <c r="F30" s="494">
        <v>6</v>
      </c>
      <c r="G30" s="497">
        <v>7</v>
      </c>
      <c r="I30" s="493"/>
      <c r="J30" s="494"/>
      <c r="K30" s="494">
        <v>1</v>
      </c>
      <c r="L30" s="494">
        <v>2</v>
      </c>
      <c r="M30" s="494">
        <v>3</v>
      </c>
      <c r="N30" s="494">
        <v>4</v>
      </c>
      <c r="O30" s="497">
        <v>5</v>
      </c>
      <c r="Q30" s="493"/>
      <c r="R30" s="494"/>
      <c r="S30" s="494"/>
      <c r="T30" s="494"/>
      <c r="U30" s="494"/>
      <c r="V30" s="494">
        <v>1</v>
      </c>
      <c r="W30" s="497">
        <v>2</v>
      </c>
      <c r="Y30" s="493">
        <v>1</v>
      </c>
      <c r="Z30" s="494">
        <v>2</v>
      </c>
      <c r="AA30" s="494">
        <v>3</v>
      </c>
      <c r="AB30" s="494">
        <v>4</v>
      </c>
      <c r="AC30" s="494">
        <v>5</v>
      </c>
      <c r="AD30" s="494">
        <v>6</v>
      </c>
      <c r="AE30" s="497">
        <v>7</v>
      </c>
    </row>
    <row r="31" spans="1:31" s="496" customFormat="1" ht="25.5" customHeight="1">
      <c r="A31" s="499">
        <v>8</v>
      </c>
      <c r="B31" s="494" t="s">
        <v>422</v>
      </c>
      <c r="C31" s="494">
        <v>10</v>
      </c>
      <c r="D31" s="494">
        <v>11</v>
      </c>
      <c r="E31" s="494">
        <v>12</v>
      </c>
      <c r="F31" s="502">
        <v>13</v>
      </c>
      <c r="G31" s="501">
        <v>14</v>
      </c>
      <c r="I31" s="499">
        <v>6</v>
      </c>
      <c r="J31" s="494">
        <v>7</v>
      </c>
      <c r="K31" s="494">
        <v>8</v>
      </c>
      <c r="L31" s="494">
        <v>9</v>
      </c>
      <c r="M31" s="494">
        <v>10</v>
      </c>
      <c r="N31" s="502">
        <v>11</v>
      </c>
      <c r="O31" s="501">
        <v>12</v>
      </c>
      <c r="Q31" s="499">
        <v>3</v>
      </c>
      <c r="R31" s="495">
        <v>4</v>
      </c>
      <c r="S31" s="494">
        <v>5</v>
      </c>
      <c r="T31" s="494">
        <v>6</v>
      </c>
      <c r="U31" s="494">
        <v>7</v>
      </c>
      <c r="V31" s="502">
        <v>8</v>
      </c>
      <c r="W31" s="501">
        <v>9</v>
      </c>
      <c r="Y31" s="499">
        <v>8</v>
      </c>
      <c r="Z31" s="494" t="s">
        <v>422</v>
      </c>
      <c r="AA31" s="494">
        <v>10</v>
      </c>
      <c r="AB31" s="494">
        <v>11</v>
      </c>
      <c r="AC31" s="494">
        <v>12</v>
      </c>
      <c r="AD31" s="502">
        <v>13</v>
      </c>
      <c r="AE31" s="501">
        <v>14</v>
      </c>
    </row>
    <row r="32" spans="1:31" s="496" customFormat="1" ht="25.5" customHeight="1">
      <c r="A32" s="499">
        <v>15</v>
      </c>
      <c r="B32" s="495">
        <v>16</v>
      </c>
      <c r="C32" s="494">
        <v>17</v>
      </c>
      <c r="D32" s="494">
        <v>18</v>
      </c>
      <c r="E32" s="494">
        <v>19</v>
      </c>
      <c r="F32" s="494">
        <v>20</v>
      </c>
      <c r="G32" s="497">
        <v>21</v>
      </c>
      <c r="I32" s="499">
        <v>13</v>
      </c>
      <c r="J32" s="495">
        <v>14</v>
      </c>
      <c r="K32" s="494" t="s">
        <v>396</v>
      </c>
      <c r="L32" s="494">
        <v>16</v>
      </c>
      <c r="M32" s="494">
        <v>17</v>
      </c>
      <c r="N32" s="494">
        <v>18</v>
      </c>
      <c r="O32" s="497">
        <v>19</v>
      </c>
      <c r="Q32" s="499">
        <v>10</v>
      </c>
      <c r="R32" s="494" t="s">
        <v>381</v>
      </c>
      <c r="S32" s="494">
        <v>12</v>
      </c>
      <c r="T32" s="494">
        <v>13</v>
      </c>
      <c r="U32" s="494">
        <v>14</v>
      </c>
      <c r="V32" s="494">
        <v>15</v>
      </c>
      <c r="W32" s="497">
        <v>16</v>
      </c>
      <c r="Y32" s="499">
        <v>15</v>
      </c>
      <c r="Z32" s="494">
        <v>16</v>
      </c>
      <c r="AA32" s="494">
        <v>17</v>
      </c>
      <c r="AB32" s="494">
        <v>18</v>
      </c>
      <c r="AC32" s="494">
        <v>19</v>
      </c>
      <c r="AD32" s="494">
        <v>20</v>
      </c>
      <c r="AE32" s="497">
        <v>21</v>
      </c>
    </row>
    <row r="33" spans="1:31" s="496" customFormat="1" ht="25.5" customHeight="1">
      <c r="A33" s="499">
        <v>22</v>
      </c>
      <c r="B33" s="495">
        <v>23</v>
      </c>
      <c r="C33" s="494">
        <v>24</v>
      </c>
      <c r="D33" s="508">
        <v>25</v>
      </c>
      <c r="E33" s="508">
        <v>26</v>
      </c>
      <c r="F33" s="509">
        <v>27</v>
      </c>
      <c r="G33" s="636">
        <v>28</v>
      </c>
      <c r="I33" s="499">
        <v>20</v>
      </c>
      <c r="J33" s="494">
        <v>21</v>
      </c>
      <c r="K33" s="494">
        <v>22</v>
      </c>
      <c r="L33" s="508">
        <v>23</v>
      </c>
      <c r="M33" s="508">
        <v>24</v>
      </c>
      <c r="N33" s="509">
        <v>25</v>
      </c>
      <c r="O33" s="507">
        <v>26</v>
      </c>
      <c r="Q33" s="499">
        <v>17</v>
      </c>
      <c r="R33" s="494">
        <v>18</v>
      </c>
      <c r="S33" s="494">
        <v>19</v>
      </c>
      <c r="T33" s="508">
        <v>20</v>
      </c>
      <c r="U33" s="508">
        <v>21</v>
      </c>
      <c r="V33" s="509">
        <v>22</v>
      </c>
      <c r="W33" s="584">
        <v>23</v>
      </c>
      <c r="Y33" s="499">
        <v>22</v>
      </c>
      <c r="Z33" s="494">
        <v>23</v>
      </c>
      <c r="AA33" s="494">
        <v>24</v>
      </c>
      <c r="AB33" s="508">
        <v>25</v>
      </c>
      <c r="AC33" s="508">
        <v>26</v>
      </c>
      <c r="AD33" s="508">
        <v>27</v>
      </c>
      <c r="AE33" s="505">
        <v>28</v>
      </c>
    </row>
    <row r="34" spans="1:31" s="496" customFormat="1" ht="25.5" customHeight="1">
      <c r="A34" s="499">
        <v>29</v>
      </c>
      <c r="B34" s="494">
        <v>30</v>
      </c>
      <c r="C34" s="494"/>
      <c r="D34" s="508"/>
      <c r="E34" s="508"/>
      <c r="F34" s="508"/>
      <c r="G34" s="505"/>
      <c r="I34" s="499">
        <v>27</v>
      </c>
      <c r="J34" s="494">
        <v>28</v>
      </c>
      <c r="K34" s="494">
        <v>29</v>
      </c>
      <c r="L34" s="508">
        <v>30</v>
      </c>
      <c r="M34" s="508">
        <v>31</v>
      </c>
      <c r="N34" s="508"/>
      <c r="O34" s="505"/>
      <c r="Q34" s="499">
        <v>24</v>
      </c>
      <c r="R34" s="494">
        <v>25</v>
      </c>
      <c r="S34" s="494">
        <v>26</v>
      </c>
      <c r="T34" s="508">
        <v>27</v>
      </c>
      <c r="U34" s="508">
        <v>28</v>
      </c>
      <c r="V34" s="508">
        <v>29</v>
      </c>
      <c r="W34" s="505">
        <v>30</v>
      </c>
      <c r="Y34" s="499">
        <v>29</v>
      </c>
      <c r="Z34" s="494">
        <v>30</v>
      </c>
      <c r="AA34" s="494">
        <v>31</v>
      </c>
      <c r="AB34" s="508"/>
      <c r="AC34" s="508"/>
      <c r="AD34" s="508"/>
      <c r="AE34" s="505"/>
    </row>
    <row r="35" spans="1:31" s="496" customFormat="1" ht="25.5" customHeight="1">
      <c r="A35" s="510"/>
      <c r="B35" s="511"/>
      <c r="C35" s="511"/>
      <c r="D35" s="511"/>
      <c r="E35" s="511"/>
      <c r="F35" s="511"/>
      <c r="G35" s="512"/>
      <c r="I35" s="510"/>
      <c r="J35" s="511"/>
      <c r="K35" s="511"/>
      <c r="L35" s="511"/>
      <c r="M35" s="511"/>
      <c r="N35" s="511"/>
      <c r="O35" s="512"/>
      <c r="Q35" s="510"/>
      <c r="R35" s="511"/>
      <c r="S35" s="511"/>
      <c r="T35" s="511"/>
      <c r="U35" s="511"/>
      <c r="V35" s="511"/>
      <c r="W35" s="512"/>
      <c r="Y35" s="510"/>
      <c r="Z35" s="511"/>
      <c r="AA35" s="511"/>
      <c r="AB35" s="511"/>
      <c r="AC35" s="511"/>
      <c r="AD35" s="511"/>
      <c r="AE35" s="512"/>
    </row>
    <row r="36" spans="1:31" s="496" customFormat="1" ht="4.5" customHeight="1" thickBot="1">
      <c r="A36" s="513"/>
      <c r="B36" s="514"/>
      <c r="C36" s="514"/>
      <c r="D36" s="514"/>
      <c r="E36" s="514"/>
      <c r="F36" s="514"/>
      <c r="G36" s="515"/>
      <c r="I36" s="513"/>
      <c r="J36" s="514"/>
      <c r="K36" s="514"/>
      <c r="L36" s="514"/>
      <c r="M36" s="514"/>
      <c r="N36" s="514"/>
      <c r="O36" s="515"/>
      <c r="Q36" s="517"/>
      <c r="R36" s="514"/>
      <c r="S36" s="514"/>
      <c r="T36" s="514"/>
      <c r="U36" s="514"/>
      <c r="V36" s="514"/>
      <c r="W36" s="516"/>
      <c r="Y36" s="513"/>
      <c r="Z36" s="514"/>
      <c r="AA36" s="514"/>
      <c r="AB36" s="514"/>
      <c r="AC36" s="514"/>
      <c r="AD36" s="514"/>
      <c r="AE36" s="516"/>
    </row>
    <row r="37" spans="29:31" ht="19.5" customHeight="1">
      <c r="AC37" s="668" t="s">
        <v>423</v>
      </c>
      <c r="AD37" s="668"/>
      <c r="AE37" s="668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16">
    <mergeCell ref="A2:M2"/>
    <mergeCell ref="P4:AE4"/>
    <mergeCell ref="P6:AE6"/>
    <mergeCell ref="A8:G8"/>
    <mergeCell ref="I8:O8"/>
    <mergeCell ref="Q8:W8"/>
    <mergeCell ref="Y8:AE8"/>
    <mergeCell ref="AC37:AE37"/>
    <mergeCell ref="A18:G18"/>
    <mergeCell ref="I18:O18"/>
    <mergeCell ref="Q18:W18"/>
    <mergeCell ref="Y18:AE18"/>
    <mergeCell ref="A28:G28"/>
    <mergeCell ref="I28:O28"/>
    <mergeCell ref="Q28:W28"/>
    <mergeCell ref="Y28:AE28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showGridLines="0" showZeros="0" tabSelected="1" zoomScale="90" zoomScaleNormal="90" workbookViewId="0" topLeftCell="A1">
      <selection activeCell="K1" sqref="K1:L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4.125" style="1" customWidth="1"/>
    <col min="4" max="9" width="10.125" style="1" customWidth="1"/>
    <col min="10" max="10" width="5.50390625" style="1" customWidth="1"/>
    <col min="11" max="12" width="9.125" style="1" customWidth="1"/>
    <col min="13" max="13" width="1.4921875" style="1" customWidth="1"/>
    <col min="14" max="16384" width="9.00390625" style="1" customWidth="1"/>
  </cols>
  <sheetData>
    <row r="1" spans="2:12" ht="30" customHeight="1">
      <c r="B1" s="190" t="s">
        <v>0</v>
      </c>
      <c r="C1" s="190"/>
      <c r="D1" s="190"/>
      <c r="E1" s="190"/>
      <c r="F1" s="190"/>
      <c r="G1" s="190"/>
      <c r="H1" s="190"/>
      <c r="I1" s="190"/>
      <c r="K1" s="684"/>
      <c r="L1" s="684"/>
    </row>
    <row r="2" ht="20.25" customHeight="1"/>
    <row r="3" spans="2:12" ht="15.75" customHeight="1">
      <c r="B3" s="308" t="s">
        <v>1</v>
      </c>
      <c r="C3" s="685" t="s">
        <v>2</v>
      </c>
      <c r="D3" s="687"/>
      <c r="E3" s="687"/>
      <c r="F3" s="687"/>
      <c r="G3" s="686"/>
      <c r="H3" s="685" t="s">
        <v>3</v>
      </c>
      <c r="I3" s="687"/>
      <c r="J3" s="686"/>
      <c r="K3" s="685" t="s">
        <v>4</v>
      </c>
      <c r="L3" s="686"/>
    </row>
    <row r="4" spans="2:12" ht="30.75" customHeight="1">
      <c r="B4" s="293"/>
      <c r="C4" s="693"/>
      <c r="D4" s="694"/>
      <c r="E4" s="694"/>
      <c r="F4" s="694"/>
      <c r="G4" s="695"/>
      <c r="H4" s="706"/>
      <c r="I4" s="707"/>
      <c r="J4" s="708"/>
      <c r="K4" s="688"/>
      <c r="L4" s="689"/>
    </row>
    <row r="5" spans="2:12" ht="15.75" customHeight="1">
      <c r="B5" s="330" t="s">
        <v>189</v>
      </c>
      <c r="C5" s="685" t="s">
        <v>5</v>
      </c>
      <c r="D5" s="687"/>
      <c r="E5" s="687"/>
      <c r="F5" s="687"/>
      <c r="G5" s="686"/>
      <c r="H5" s="685" t="s">
        <v>6</v>
      </c>
      <c r="I5" s="687"/>
      <c r="J5" s="686"/>
      <c r="K5" s="688"/>
      <c r="L5" s="689"/>
    </row>
    <row r="6" spans="2:12" ht="30.75" customHeight="1">
      <c r="B6" s="293"/>
      <c r="C6" s="693"/>
      <c r="D6" s="694"/>
      <c r="E6" s="694"/>
      <c r="F6" s="694"/>
      <c r="G6" s="695"/>
      <c r="H6" s="709">
        <f>I32</f>
        <v>0</v>
      </c>
      <c r="I6" s="710"/>
      <c r="J6" s="271" t="s">
        <v>7</v>
      </c>
      <c r="K6" s="690"/>
      <c r="L6" s="691"/>
    </row>
    <row r="7" ht="21.75" customHeight="1"/>
    <row r="8" spans="2:12" ht="24.75" customHeight="1">
      <c r="B8" s="700" t="s">
        <v>292</v>
      </c>
      <c r="C8" s="696" t="s">
        <v>291</v>
      </c>
      <c r="D8" s="698"/>
      <c r="E8" s="698"/>
      <c r="F8" s="696" t="s">
        <v>311</v>
      </c>
      <c r="G8" s="697"/>
      <c r="H8" s="696" t="s">
        <v>11</v>
      </c>
      <c r="I8" s="697"/>
      <c r="J8" s="700" t="s">
        <v>290</v>
      </c>
      <c r="K8" s="700"/>
      <c r="L8" s="700"/>
    </row>
    <row r="9" spans="2:12" ht="24.75" customHeight="1">
      <c r="B9" s="700"/>
      <c r="C9" s="307" t="s">
        <v>289</v>
      </c>
      <c r="D9" s="191" t="s">
        <v>9</v>
      </c>
      <c r="E9" s="192" t="s">
        <v>288</v>
      </c>
      <c r="F9" s="296" t="s">
        <v>313</v>
      </c>
      <c r="G9" s="193" t="s">
        <v>288</v>
      </c>
      <c r="H9" s="191" t="s">
        <v>286</v>
      </c>
      <c r="I9" s="196" t="s">
        <v>288</v>
      </c>
      <c r="J9" s="700"/>
      <c r="K9" s="700"/>
      <c r="L9" s="700"/>
    </row>
    <row r="10" spans="2:12" ht="24.75" customHeight="1">
      <c r="B10" s="198" t="s">
        <v>12</v>
      </c>
      <c r="C10" s="212">
        <f>VALUE(TRIM(LEFT('桑名市・いなべ市・員弁郡'!D20,2)))</f>
        <v>10</v>
      </c>
      <c r="D10" s="446">
        <f>'桑名市・いなべ市・員弁郡'!G20</f>
        <v>22150</v>
      </c>
      <c r="E10" s="223">
        <f>'桑名市・いなべ市・員弁郡'!M20</f>
        <v>0</v>
      </c>
      <c r="F10" s="451">
        <f>H10-D10</f>
        <v>31150</v>
      </c>
      <c r="G10" s="182">
        <f>'桑名市・いなべ市・員弁郡'!N20</f>
        <v>0</v>
      </c>
      <c r="H10" s="446">
        <f>'桑名市・いなべ市・員弁郡'!K20</f>
        <v>53300</v>
      </c>
      <c r="I10" s="213">
        <f>SUM(E10+G10)</f>
        <v>0</v>
      </c>
      <c r="J10" s="692"/>
      <c r="K10" s="692"/>
      <c r="L10" s="692"/>
    </row>
    <row r="11" spans="2:12" ht="24.75" customHeight="1">
      <c r="B11" s="199" t="s">
        <v>15</v>
      </c>
      <c r="C11" s="2">
        <f>VALUE(TRIM(LEFT('桑名市・いなべ市・員弁郡'!D28,2)))</f>
        <v>1</v>
      </c>
      <c r="D11" s="447">
        <f>'桑名市・いなべ市・員弁郡'!G28</f>
        <v>3450</v>
      </c>
      <c r="E11" s="224">
        <f>'桑名市・いなべ市・員弁郡'!M28</f>
        <v>0</v>
      </c>
      <c r="F11" s="452">
        <f>H11-D11</f>
        <v>4450</v>
      </c>
      <c r="G11" s="183">
        <f>'桑名市・いなべ市・員弁郡'!N28</f>
        <v>0</v>
      </c>
      <c r="H11" s="447">
        <f>'桑名市・いなべ市・員弁郡'!K28</f>
        <v>7900</v>
      </c>
      <c r="I11" s="188">
        <f>SUM(E11+G11)</f>
        <v>0</v>
      </c>
      <c r="J11" s="699"/>
      <c r="K11" s="699"/>
      <c r="L11" s="699"/>
    </row>
    <row r="12" spans="2:12" ht="24.75" customHeight="1">
      <c r="B12" s="199" t="s">
        <v>14</v>
      </c>
      <c r="C12" s="185">
        <f>VALUE(TRIM(LEFT('桑名市・いなべ市・員弁郡'!D41,2)))</f>
        <v>6</v>
      </c>
      <c r="D12" s="447">
        <f>'桑名市・いなべ市・員弁郡'!G41</f>
        <v>7900</v>
      </c>
      <c r="E12" s="224">
        <f>'桑名市・いなべ市・員弁郡'!M41</f>
        <v>0</v>
      </c>
      <c r="F12" s="452">
        <f aca="true" t="shared" si="0" ref="F12:F31">H12-D12</f>
        <v>4750</v>
      </c>
      <c r="G12" s="183">
        <f>'桑名市・いなべ市・員弁郡'!N41</f>
        <v>0</v>
      </c>
      <c r="H12" s="447">
        <f>'桑名市・いなべ市・員弁郡'!K41</f>
        <v>12650</v>
      </c>
      <c r="I12" s="188">
        <f>SUM(E12+G12)</f>
        <v>0</v>
      </c>
      <c r="J12" s="699"/>
      <c r="K12" s="699"/>
      <c r="L12" s="699"/>
    </row>
    <row r="13" spans="2:12" ht="24.75" customHeight="1">
      <c r="B13" s="199" t="s">
        <v>13</v>
      </c>
      <c r="C13" s="179">
        <f>VALUE(TRIM(LEFT('桑名市・いなべ市・員弁郡'!D48,2)))</f>
        <v>1</v>
      </c>
      <c r="D13" s="448">
        <f>'桑名市・いなべ市・員弁郡'!G48</f>
        <v>1050</v>
      </c>
      <c r="E13" s="225">
        <f>'桑名市・いなべ市・員弁郡'!M48</f>
        <v>0</v>
      </c>
      <c r="F13" s="453">
        <f>H13-D13</f>
        <v>1250</v>
      </c>
      <c r="G13" s="210">
        <f>'桑名市・いなべ市・員弁郡'!N48</f>
        <v>0</v>
      </c>
      <c r="H13" s="448">
        <f>'桑名市・いなべ市・員弁郡'!K48</f>
        <v>2300</v>
      </c>
      <c r="I13" s="211">
        <f>SUM(E13+G13)</f>
        <v>0</v>
      </c>
      <c r="J13" s="701"/>
      <c r="K13" s="702"/>
      <c r="L13" s="703"/>
    </row>
    <row r="14" spans="2:12" ht="24.75" customHeight="1">
      <c r="B14" s="199" t="s">
        <v>16</v>
      </c>
      <c r="C14" s="185">
        <f>VALUE(TRIM(LEFT('四日市市'!D35,2)))</f>
        <v>20</v>
      </c>
      <c r="D14" s="447">
        <f>'四日市市'!G35</f>
        <v>45300</v>
      </c>
      <c r="E14" s="224">
        <f>'四日市市'!M35</f>
        <v>0</v>
      </c>
      <c r="F14" s="452">
        <f t="shared" si="0"/>
        <v>74900</v>
      </c>
      <c r="G14" s="183">
        <f>'四日市市'!N35</f>
        <v>0</v>
      </c>
      <c r="H14" s="447">
        <f>'四日市市'!K35</f>
        <v>120200</v>
      </c>
      <c r="I14" s="188">
        <f aca="true" t="shared" si="1" ref="I14:I20">SUM(E14+G14)</f>
        <v>0</v>
      </c>
      <c r="J14" s="699"/>
      <c r="K14" s="699"/>
      <c r="L14" s="699"/>
    </row>
    <row r="15" spans="2:12" ht="24.75" customHeight="1">
      <c r="B15" s="199" t="s">
        <v>17</v>
      </c>
      <c r="C15" s="185">
        <f>VALUE(TRIM(LEFT('三重郡･亀山市'!D18,2)))</f>
        <v>6</v>
      </c>
      <c r="D15" s="447">
        <f>'三重郡･亀山市'!G18</f>
        <v>10400</v>
      </c>
      <c r="E15" s="224">
        <f>'三重郡･亀山市'!M18</f>
        <v>0</v>
      </c>
      <c r="F15" s="452">
        <f t="shared" si="0"/>
        <v>12950</v>
      </c>
      <c r="G15" s="183">
        <f>'三重郡･亀山市'!N18</f>
        <v>0</v>
      </c>
      <c r="H15" s="447">
        <f>'三重郡･亀山市'!K18</f>
        <v>23350</v>
      </c>
      <c r="I15" s="188">
        <f t="shared" si="1"/>
        <v>0</v>
      </c>
      <c r="J15" s="699"/>
      <c r="K15" s="699"/>
      <c r="L15" s="699"/>
    </row>
    <row r="16" spans="2:12" ht="24.75" customHeight="1">
      <c r="B16" s="199" t="s">
        <v>18</v>
      </c>
      <c r="C16" s="185">
        <f>VALUE(TRIM(LEFT('三重郡･亀山市'!D32,2)))</f>
        <v>5</v>
      </c>
      <c r="D16" s="447">
        <f>'三重郡･亀山市'!G32</f>
        <v>7400</v>
      </c>
      <c r="E16" s="224">
        <f>'三重郡･亀山市'!M32</f>
        <v>0</v>
      </c>
      <c r="F16" s="452">
        <f t="shared" si="0"/>
        <v>8350</v>
      </c>
      <c r="G16" s="183">
        <f>'三重郡･亀山市'!N32</f>
        <v>0</v>
      </c>
      <c r="H16" s="447">
        <f>'三重郡･亀山市'!K32</f>
        <v>15750</v>
      </c>
      <c r="I16" s="188">
        <f t="shared" si="1"/>
        <v>0</v>
      </c>
      <c r="J16" s="699"/>
      <c r="K16" s="699"/>
      <c r="L16" s="699"/>
    </row>
    <row r="17" spans="2:12" ht="24.75" customHeight="1">
      <c r="B17" s="199" t="s">
        <v>19</v>
      </c>
      <c r="C17" s="185">
        <f>VALUE(TRIM(LEFT('鈴鹿市'!D26,2)))</f>
        <v>13</v>
      </c>
      <c r="D17" s="447">
        <f>'鈴鹿市'!G26</f>
        <v>28250</v>
      </c>
      <c r="E17" s="224">
        <f>'鈴鹿市'!M26</f>
        <v>0</v>
      </c>
      <c r="F17" s="452">
        <f t="shared" si="0"/>
        <v>45500</v>
      </c>
      <c r="G17" s="183">
        <f>'鈴鹿市'!N26</f>
        <v>0</v>
      </c>
      <c r="H17" s="447">
        <f>'鈴鹿市'!K26</f>
        <v>73750</v>
      </c>
      <c r="I17" s="188">
        <f t="shared" si="1"/>
        <v>0</v>
      </c>
      <c r="J17" s="699"/>
      <c r="K17" s="699"/>
      <c r="L17" s="699"/>
    </row>
    <row r="18" spans="2:12" ht="24.75" customHeight="1">
      <c r="B18" s="199" t="s">
        <v>20</v>
      </c>
      <c r="C18" s="185">
        <f>VALUE(TRIM(LEFT('津市'!D39,2)))</f>
        <v>29</v>
      </c>
      <c r="D18" s="447">
        <f>'津市'!G39</f>
        <v>43750</v>
      </c>
      <c r="E18" s="224">
        <f>'津市'!M39</f>
        <v>0</v>
      </c>
      <c r="F18" s="452">
        <f t="shared" si="0"/>
        <v>54550</v>
      </c>
      <c r="G18" s="183">
        <f>'津市'!N39</f>
        <v>0</v>
      </c>
      <c r="H18" s="447">
        <f>'津市'!K39</f>
        <v>98300</v>
      </c>
      <c r="I18" s="188">
        <f t="shared" si="1"/>
        <v>0</v>
      </c>
      <c r="J18" s="699"/>
      <c r="K18" s="699"/>
      <c r="L18" s="699"/>
    </row>
    <row r="19" spans="2:12" ht="24.75" customHeight="1">
      <c r="B19" s="199" t="s">
        <v>21</v>
      </c>
      <c r="C19" s="185">
        <f>VALUE(TRIM(LEFT('松阪市･多気郡'!D26,2)))</f>
        <v>14</v>
      </c>
      <c r="D19" s="447">
        <f>'松阪市･多気郡'!G26</f>
        <v>21950</v>
      </c>
      <c r="E19" s="224">
        <f>'松阪市･多気郡'!M26</f>
        <v>0</v>
      </c>
      <c r="F19" s="452">
        <f t="shared" si="0"/>
        <v>36500</v>
      </c>
      <c r="G19" s="183">
        <f>'松阪市･多気郡'!N26</f>
        <v>0</v>
      </c>
      <c r="H19" s="447">
        <f>'松阪市･多気郡'!K26</f>
        <v>58450</v>
      </c>
      <c r="I19" s="188">
        <f t="shared" si="1"/>
        <v>0</v>
      </c>
      <c r="J19" s="699"/>
      <c r="K19" s="699"/>
      <c r="L19" s="699"/>
    </row>
    <row r="20" spans="2:12" ht="24.75" customHeight="1">
      <c r="B20" s="199" t="s">
        <v>22</v>
      </c>
      <c r="C20" s="185">
        <f>VALUE(TRIM(LEFT('松阪市･多気郡'!D41,2)))</f>
        <v>4</v>
      </c>
      <c r="D20" s="447">
        <f>'松阪市･多気郡'!G41</f>
        <v>4300</v>
      </c>
      <c r="E20" s="224">
        <f>'松阪市･多気郡'!M41</f>
        <v>0</v>
      </c>
      <c r="F20" s="452">
        <f t="shared" si="0"/>
        <v>700</v>
      </c>
      <c r="G20" s="183">
        <f>'松阪市･多気郡'!N41</f>
        <v>0</v>
      </c>
      <c r="H20" s="447">
        <f>'松阪市･多気郡'!K41</f>
        <v>5000</v>
      </c>
      <c r="I20" s="188">
        <f t="shared" si="1"/>
        <v>0</v>
      </c>
      <c r="J20" s="699"/>
      <c r="K20" s="699"/>
      <c r="L20" s="699"/>
    </row>
    <row r="21" spans="2:12" ht="24.75" customHeight="1">
      <c r="B21" s="199" t="s">
        <v>23</v>
      </c>
      <c r="C21" s="185">
        <f>VALUE(TRIM(LEFT('伊勢市'!D27,2)))</f>
        <v>12</v>
      </c>
      <c r="D21" s="447">
        <f>'伊勢市'!F27</f>
        <v>23500</v>
      </c>
      <c r="E21" s="224">
        <f>'伊勢市'!M27</f>
        <v>0</v>
      </c>
      <c r="F21" s="331"/>
      <c r="G21" s="194"/>
      <c r="H21" s="447">
        <f>'伊勢市'!K27</f>
        <v>23500</v>
      </c>
      <c r="I21" s="188">
        <f>SUM(E21+G21)</f>
        <v>0</v>
      </c>
      <c r="J21" s="699"/>
      <c r="K21" s="699"/>
      <c r="L21" s="699"/>
    </row>
    <row r="22" spans="2:12" ht="24.75" customHeight="1">
      <c r="B22" s="199" t="s">
        <v>24</v>
      </c>
      <c r="C22" s="185">
        <f>VALUE(TRIM(LEFT('度会郡･鳥羽市'!D25,2)))</f>
        <v>13</v>
      </c>
      <c r="D22" s="447">
        <f>'度会郡･鳥羽市'!G25</f>
        <v>5450</v>
      </c>
      <c r="E22" s="224">
        <f>'度会郡･鳥羽市'!M25</f>
        <v>0</v>
      </c>
      <c r="F22" s="331">
        <f>H22-D22</f>
        <v>0</v>
      </c>
      <c r="G22" s="194"/>
      <c r="H22" s="447">
        <f aca="true" t="shared" si="2" ref="H22:H31">D22</f>
        <v>5450</v>
      </c>
      <c r="I22" s="188">
        <f>E22</f>
        <v>0</v>
      </c>
      <c r="J22" s="699"/>
      <c r="K22" s="699"/>
      <c r="L22" s="699"/>
    </row>
    <row r="23" spans="2:12" ht="24.75" customHeight="1">
      <c r="B23" s="199" t="s">
        <v>25</v>
      </c>
      <c r="C23" s="185">
        <f>VALUE(TRIM(LEFT('度会郡･鳥羽市'!D35,2)))</f>
        <v>2</v>
      </c>
      <c r="D23" s="447">
        <f>'度会郡･鳥羽市'!G35</f>
        <v>3450</v>
      </c>
      <c r="E23" s="224">
        <f>'度会郡･鳥羽市'!M35</f>
        <v>0</v>
      </c>
      <c r="F23" s="331">
        <f t="shared" si="0"/>
        <v>0</v>
      </c>
      <c r="G23" s="194"/>
      <c r="H23" s="447">
        <f t="shared" si="2"/>
        <v>3450</v>
      </c>
      <c r="I23" s="188">
        <f aca="true" t="shared" si="3" ref="I23:I31">E23</f>
        <v>0</v>
      </c>
      <c r="J23" s="699"/>
      <c r="K23" s="699"/>
      <c r="L23" s="699"/>
    </row>
    <row r="24" spans="2:12" ht="24.75" customHeight="1">
      <c r="B24" s="199" t="s">
        <v>26</v>
      </c>
      <c r="C24" s="185">
        <f>VALUE(TRIM(LEFT('志摩市･尾鷲市･熊野市'!D17,2)))</f>
        <v>4</v>
      </c>
      <c r="D24" s="447">
        <f>'志摩市･尾鷲市･熊野市'!G17</f>
        <v>9000</v>
      </c>
      <c r="E24" s="224">
        <f>'志摩市･尾鷲市･熊野市'!M17</f>
        <v>0</v>
      </c>
      <c r="F24" s="331">
        <f t="shared" si="0"/>
        <v>0</v>
      </c>
      <c r="G24" s="194"/>
      <c r="H24" s="447">
        <f t="shared" si="2"/>
        <v>9000</v>
      </c>
      <c r="I24" s="188">
        <f t="shared" si="3"/>
        <v>0</v>
      </c>
      <c r="J24" s="699"/>
      <c r="K24" s="699"/>
      <c r="L24" s="699"/>
    </row>
    <row r="25" spans="2:12" ht="24.75" customHeight="1">
      <c r="B25" s="199" t="s">
        <v>27</v>
      </c>
      <c r="C25" s="185">
        <f>VALUE(TRIM(LEFT('志摩市･尾鷲市･熊野市'!D28,2)))</f>
        <v>4</v>
      </c>
      <c r="D25" s="447">
        <f>'志摩市･尾鷲市･熊野市'!G28</f>
        <v>3650</v>
      </c>
      <c r="E25" s="224">
        <f>'志摩市･尾鷲市･熊野市'!M28</f>
        <v>0</v>
      </c>
      <c r="F25" s="331">
        <f t="shared" si="0"/>
        <v>0</v>
      </c>
      <c r="G25" s="194"/>
      <c r="H25" s="447">
        <f t="shared" si="2"/>
        <v>3650</v>
      </c>
      <c r="I25" s="188">
        <f t="shared" si="3"/>
        <v>0</v>
      </c>
      <c r="J25" s="699"/>
      <c r="K25" s="699"/>
      <c r="L25" s="699"/>
    </row>
    <row r="26" spans="2:12" ht="24.75" customHeight="1">
      <c r="B26" s="199" t="s">
        <v>28</v>
      </c>
      <c r="C26" s="185">
        <f>VALUE(TRIM(LEFT('志摩市･尾鷲市･熊野市'!D39,2)))</f>
        <v>3</v>
      </c>
      <c r="D26" s="447">
        <f>'志摩市･尾鷲市･熊野市'!G39</f>
        <v>3500</v>
      </c>
      <c r="E26" s="224">
        <f>'志摩市･尾鷲市･熊野市'!M39</f>
        <v>0</v>
      </c>
      <c r="F26" s="331">
        <f t="shared" si="0"/>
        <v>0</v>
      </c>
      <c r="G26" s="194"/>
      <c r="H26" s="447">
        <f t="shared" si="2"/>
        <v>3500</v>
      </c>
      <c r="I26" s="188">
        <f t="shared" si="3"/>
        <v>0</v>
      </c>
      <c r="J26" s="699"/>
      <c r="K26" s="699"/>
      <c r="L26" s="699"/>
    </row>
    <row r="27" spans="2:12" ht="24.75" customHeight="1">
      <c r="B27" s="199" t="s">
        <v>29</v>
      </c>
      <c r="C27" s="185">
        <f>VALUE(TRIM(LEFT('北牟婁郡･南牟婁郡'!D17,2)))</f>
        <v>6</v>
      </c>
      <c r="D27" s="447">
        <f>'北牟婁郡･南牟婁郡'!G17</f>
        <v>4450</v>
      </c>
      <c r="E27" s="224">
        <f>'北牟婁郡･南牟婁郡'!M17</f>
        <v>0</v>
      </c>
      <c r="F27" s="331">
        <f t="shared" si="0"/>
        <v>0</v>
      </c>
      <c r="G27" s="194"/>
      <c r="H27" s="447">
        <f t="shared" si="2"/>
        <v>4450</v>
      </c>
      <c r="I27" s="188">
        <f t="shared" si="3"/>
        <v>0</v>
      </c>
      <c r="J27" s="699"/>
      <c r="K27" s="699"/>
      <c r="L27" s="699"/>
    </row>
    <row r="28" spans="2:12" ht="24.75" customHeight="1">
      <c r="B28" s="199" t="s">
        <v>30</v>
      </c>
      <c r="C28" s="185">
        <f>VALUE(TRIM(LEFT('北牟婁郡･南牟婁郡'!D30,2)))</f>
        <v>2</v>
      </c>
      <c r="D28" s="447">
        <f>'北牟婁郡･南牟婁郡'!G30</f>
        <v>100</v>
      </c>
      <c r="E28" s="224">
        <f>'北牟婁郡･南牟婁郡'!M30</f>
        <v>0</v>
      </c>
      <c r="F28" s="331">
        <f t="shared" si="0"/>
        <v>0</v>
      </c>
      <c r="G28" s="194"/>
      <c r="H28" s="447">
        <f t="shared" si="2"/>
        <v>100</v>
      </c>
      <c r="I28" s="188">
        <f t="shared" si="3"/>
        <v>0</v>
      </c>
      <c r="J28" s="699"/>
      <c r="K28" s="699"/>
      <c r="L28" s="699"/>
    </row>
    <row r="29" spans="2:12" ht="24.75" customHeight="1">
      <c r="B29" s="199" t="s">
        <v>31</v>
      </c>
      <c r="C29" s="185">
        <f>VALUE(TRIM(LEFT('伊賀市'!D23,2)))</f>
        <v>11</v>
      </c>
      <c r="D29" s="447">
        <f>'伊賀市'!G23</f>
        <v>9000</v>
      </c>
      <c r="E29" s="224">
        <f>'伊賀市'!M23</f>
        <v>0</v>
      </c>
      <c r="F29" s="331">
        <f t="shared" si="0"/>
        <v>0</v>
      </c>
      <c r="G29" s="194"/>
      <c r="H29" s="447">
        <f t="shared" si="2"/>
        <v>9000</v>
      </c>
      <c r="I29" s="188">
        <f t="shared" si="3"/>
        <v>0</v>
      </c>
      <c r="J29" s="699"/>
      <c r="K29" s="699"/>
      <c r="L29" s="699"/>
    </row>
    <row r="30" spans="2:12" ht="24.75" customHeight="1">
      <c r="B30" s="199" t="s">
        <v>32</v>
      </c>
      <c r="C30" s="185">
        <f>VALUE(TRIM(LEFT('名張市･新宮市'!D17,2)))</f>
        <v>3</v>
      </c>
      <c r="D30" s="447">
        <f>'名張市･新宮市'!G17</f>
        <v>1600</v>
      </c>
      <c r="E30" s="224">
        <f>'名張市･新宮市'!M17</f>
        <v>0</v>
      </c>
      <c r="F30" s="331">
        <f t="shared" si="0"/>
        <v>0</v>
      </c>
      <c r="G30" s="194"/>
      <c r="H30" s="447">
        <f t="shared" si="2"/>
        <v>1600</v>
      </c>
      <c r="I30" s="188">
        <f t="shared" si="3"/>
        <v>0</v>
      </c>
      <c r="J30" s="699"/>
      <c r="K30" s="699"/>
      <c r="L30" s="699"/>
    </row>
    <row r="31" spans="2:12" ht="24.75" customHeight="1" thickBot="1">
      <c r="B31" s="200" t="s">
        <v>33</v>
      </c>
      <c r="C31" s="179">
        <f>VALUE(TRIM(LEFT('名張市･新宮市'!D26,2)))</f>
        <v>1</v>
      </c>
      <c r="D31" s="449">
        <f>'名張市･新宮市'!G26</f>
        <v>350</v>
      </c>
      <c r="E31" s="226">
        <f>'名張市･新宮市'!M26</f>
        <v>0</v>
      </c>
      <c r="F31" s="332">
        <f t="shared" si="0"/>
        <v>0</v>
      </c>
      <c r="G31" s="195"/>
      <c r="H31" s="449">
        <f t="shared" si="2"/>
        <v>350</v>
      </c>
      <c r="I31" s="188">
        <f t="shared" si="3"/>
        <v>0</v>
      </c>
      <c r="J31" s="704"/>
      <c r="K31" s="704"/>
      <c r="L31" s="704"/>
    </row>
    <row r="32" spans="2:12" ht="24.75" customHeight="1" thickTop="1">
      <c r="B32" s="197" t="s">
        <v>286</v>
      </c>
      <c r="C32" s="186">
        <f>SUM(C10:C31)</f>
        <v>170</v>
      </c>
      <c r="D32" s="450">
        <f>SUM(D10:D31)</f>
        <v>259950</v>
      </c>
      <c r="E32" s="189">
        <f>SUM(E10:E31)</f>
        <v>0</v>
      </c>
      <c r="F32" s="454">
        <f>SUM(F10:F31)</f>
        <v>275050</v>
      </c>
      <c r="G32" s="184">
        <f>SUM(G10:G21)</f>
        <v>0</v>
      </c>
      <c r="H32" s="450">
        <f>SUM(H10:H31)</f>
        <v>535000</v>
      </c>
      <c r="I32" s="187">
        <f>SUM(I10:I31)</f>
        <v>0</v>
      </c>
      <c r="J32" s="705"/>
      <c r="K32" s="705"/>
      <c r="L32" s="705"/>
    </row>
    <row r="33" spans="2:12" ht="12.75" customHeight="1">
      <c r="B33" s="445" t="s">
        <v>344</v>
      </c>
      <c r="C33" s="440"/>
      <c r="D33" s="440"/>
      <c r="E33" s="440"/>
      <c r="F33" s="440"/>
      <c r="G33" s="440"/>
      <c r="H33" s="440"/>
      <c r="I33" s="440"/>
      <c r="J33" s="440"/>
      <c r="K33" s="440"/>
      <c r="L33" s="440"/>
    </row>
    <row r="34" spans="2:12" ht="13.5">
      <c r="B34" s="441" t="s">
        <v>399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</row>
    <row r="35" spans="2:12" ht="13.5">
      <c r="B35" s="441" t="s">
        <v>400</v>
      </c>
      <c r="C35" s="440"/>
      <c r="D35" s="440"/>
      <c r="E35" s="440"/>
      <c r="F35" s="440"/>
      <c r="G35" s="440"/>
      <c r="H35" s="440"/>
      <c r="I35" s="440"/>
      <c r="J35" s="440"/>
      <c r="K35" s="440"/>
      <c r="L35" s="440"/>
    </row>
    <row r="36" spans="2:12" ht="13.5">
      <c r="B36" s="441" t="s">
        <v>345</v>
      </c>
      <c r="C36" s="440"/>
      <c r="D36" s="440"/>
      <c r="E36" s="440"/>
      <c r="F36" s="440"/>
      <c r="G36" s="440"/>
      <c r="H36" s="440"/>
      <c r="I36" s="440"/>
      <c r="J36" s="440"/>
      <c r="K36" s="440"/>
      <c r="L36" s="440"/>
    </row>
    <row r="37" spans="2:12" ht="13.5">
      <c r="B37" s="439" t="s">
        <v>425</v>
      </c>
      <c r="C37" s="440"/>
      <c r="D37" s="440"/>
      <c r="E37" s="440"/>
      <c r="F37" s="440"/>
      <c r="G37" s="440"/>
      <c r="H37" s="440"/>
      <c r="I37" s="440"/>
      <c r="J37" s="440"/>
      <c r="K37" s="440"/>
      <c r="L37" s="440"/>
    </row>
    <row r="38" spans="2:12" ht="13.5">
      <c r="B38" s="441" t="s">
        <v>401</v>
      </c>
      <c r="C38" s="440"/>
      <c r="D38" s="440"/>
      <c r="E38" s="440"/>
      <c r="F38" s="440"/>
      <c r="G38" s="440"/>
      <c r="H38" s="440"/>
      <c r="I38" s="440"/>
      <c r="J38" s="440"/>
      <c r="K38" s="440"/>
      <c r="L38" s="440"/>
    </row>
  </sheetData>
  <sheetProtection/>
  <mergeCells count="39">
    <mergeCell ref="J29:L29"/>
    <mergeCell ref="J30:L30"/>
    <mergeCell ref="J31:L31"/>
    <mergeCell ref="J32:L32"/>
    <mergeCell ref="H3:J3"/>
    <mergeCell ref="H5:J5"/>
    <mergeCell ref="H4:J4"/>
    <mergeCell ref="H6:I6"/>
    <mergeCell ref="J26:L26"/>
    <mergeCell ref="J27:L27"/>
    <mergeCell ref="J12:L12"/>
    <mergeCell ref="J11:L11"/>
    <mergeCell ref="J14:L14"/>
    <mergeCell ref="J28:L28"/>
    <mergeCell ref="J17:L17"/>
    <mergeCell ref="J18:L18"/>
    <mergeCell ref="J19:L19"/>
    <mergeCell ref="J20:L20"/>
    <mergeCell ref="J21:L21"/>
    <mergeCell ref="F8:G8"/>
    <mergeCell ref="J22:L22"/>
    <mergeCell ref="J23:L23"/>
    <mergeCell ref="J24:L24"/>
    <mergeCell ref="J25:L25"/>
    <mergeCell ref="B8:B9"/>
    <mergeCell ref="J8:L9"/>
    <mergeCell ref="J15:L15"/>
    <mergeCell ref="J16:L16"/>
    <mergeCell ref="J13:L13"/>
    <mergeCell ref="K1:L1"/>
    <mergeCell ref="K3:L3"/>
    <mergeCell ref="C3:G3"/>
    <mergeCell ref="K4:L6"/>
    <mergeCell ref="J10:L10"/>
    <mergeCell ref="C4:G4"/>
    <mergeCell ref="C6:G6"/>
    <mergeCell ref="H8:I8"/>
    <mergeCell ref="C5:G5"/>
    <mergeCell ref="C8:E8"/>
  </mergeCells>
  <dataValidations count="1">
    <dataValidation operator="lessThanOrEqual" allowBlank="1" showInputMessage="1" showErrorMessage="1" sqref="B33:B38"/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600" verticalDpi="600" orientation="portrait" paperSize="9" scale="96" r:id="rId1"/>
  <headerFooter alignWithMargins="0">
    <oddFooter>&amp;R&amp;9 2024年4月現在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0"/>
  <sheetViews>
    <sheetView showGridLines="0" showZeros="0" zoomScale="75" zoomScaleNormal="75" workbookViewId="0" topLeftCell="A1">
      <selection activeCell="C3" sqref="C3:L3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20" width="9.00390625" style="1" customWidth="1"/>
    <col min="21" max="16384" width="9.00390625" style="1" customWidth="1"/>
  </cols>
  <sheetData>
    <row r="1" ht="4.5" customHeight="1"/>
    <row r="2" spans="2:32" ht="39" customHeight="1">
      <c r="B2" s="167" t="s">
        <v>1</v>
      </c>
      <c r="C2" s="772">
        <f>'表紙'!B4</f>
        <v>0</v>
      </c>
      <c r="D2" s="772"/>
      <c r="E2" s="772"/>
      <c r="F2" s="773"/>
      <c r="G2" s="5" t="s">
        <v>34</v>
      </c>
      <c r="H2" s="780">
        <f>'表紙'!B6</f>
        <v>0</v>
      </c>
      <c r="I2" s="780"/>
      <c r="J2" s="780"/>
      <c r="K2" s="781"/>
      <c r="L2" s="5" t="s">
        <v>2</v>
      </c>
      <c r="M2" s="727">
        <f>'表紙'!C4</f>
        <v>0</v>
      </c>
      <c r="N2" s="727"/>
      <c r="O2" s="727"/>
      <c r="P2" s="727"/>
      <c r="Q2" s="5" t="s">
        <v>4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727"/>
      <c r="L3" s="5" t="s">
        <v>3</v>
      </c>
      <c r="M3" s="460">
        <f>'表紙'!H4</f>
        <v>0</v>
      </c>
      <c r="N3" s="728" t="s">
        <v>6</v>
      </c>
      <c r="O3" s="728"/>
      <c r="P3" s="729">
        <f>SUM(M20:P20,M41:P41,M28:P28,M48:P48)</f>
        <v>0</v>
      </c>
      <c r="Q3" s="729"/>
      <c r="R3" s="729"/>
      <c r="S3" s="111" t="s">
        <v>7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0:32" ht="23.25" customHeight="1"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</row>
    <row r="5" spans="2:32" ht="23.25" customHeight="1">
      <c r="B5" s="112" t="s">
        <v>35</v>
      </c>
      <c r="P5" s="170" t="s">
        <v>36</v>
      </c>
      <c r="Q5" s="723">
        <f>G20</f>
        <v>22150</v>
      </c>
      <c r="R5" s="723"/>
      <c r="S5" s="171" t="s">
        <v>7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6:32" ht="23.25" customHeight="1">
      <c r="P6" s="170" t="s">
        <v>37</v>
      </c>
      <c r="Q6" s="731">
        <f>K20</f>
        <v>53300</v>
      </c>
      <c r="R6" s="731"/>
      <c r="S6" s="171" t="s">
        <v>7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1:32" ht="18" customHeight="1">
      <c r="A7" s="7"/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40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1:32" ht="18" customHeight="1">
      <c r="A8" s="7"/>
      <c r="B8" s="712"/>
      <c r="C8" s="696" t="s">
        <v>41</v>
      </c>
      <c r="D8" s="698"/>
      <c r="E8" s="698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18"/>
      <c r="O8" s="719"/>
      <c r="P8" s="720"/>
      <c r="Q8" s="721"/>
      <c r="R8" s="721"/>
      <c r="S8" s="722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1:32" ht="25.5" customHeight="1">
      <c r="A9" s="7"/>
      <c r="B9" s="302"/>
      <c r="C9" s="361"/>
      <c r="D9" s="349" t="s">
        <v>361</v>
      </c>
      <c r="E9" s="132" t="s">
        <v>262</v>
      </c>
      <c r="F9" s="618"/>
      <c r="G9" s="275">
        <v>2400</v>
      </c>
      <c r="H9" s="774">
        <f>K9-G9</f>
        <v>4950</v>
      </c>
      <c r="I9" s="775"/>
      <c r="J9" s="776"/>
      <c r="K9" s="16">
        <v>7350</v>
      </c>
      <c r="L9" s="10" t="s">
        <v>315</v>
      </c>
      <c r="M9" s="461"/>
      <c r="N9" s="724"/>
      <c r="O9" s="725"/>
      <c r="P9" s="726"/>
      <c r="Q9" s="18"/>
      <c r="R9" s="18"/>
      <c r="S9" s="19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1:32" ht="25.5" customHeight="1">
      <c r="A10" s="7"/>
      <c r="B10" s="73"/>
      <c r="C10" s="362"/>
      <c r="D10" s="350" t="s">
        <v>42</v>
      </c>
      <c r="E10" s="132" t="s">
        <v>262</v>
      </c>
      <c r="F10" s="309"/>
      <c r="G10" s="263">
        <v>3300</v>
      </c>
      <c r="H10" s="777">
        <f>K10-G10</f>
        <v>5850</v>
      </c>
      <c r="I10" s="778"/>
      <c r="J10" s="779"/>
      <c r="K10" s="22">
        <v>9150</v>
      </c>
      <c r="L10" s="23" t="s">
        <v>317</v>
      </c>
      <c r="M10" s="461"/>
      <c r="N10" s="724"/>
      <c r="O10" s="725"/>
      <c r="P10" s="726"/>
      <c r="Q10" s="14"/>
      <c r="R10" s="12"/>
      <c r="S10" s="7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1:32" ht="25.5" customHeight="1">
      <c r="A11" s="7"/>
      <c r="B11" s="73"/>
      <c r="C11" s="362"/>
      <c r="D11" s="350" t="s">
        <v>327</v>
      </c>
      <c r="E11" s="132" t="s">
        <v>262</v>
      </c>
      <c r="F11" s="309"/>
      <c r="G11" s="263">
        <v>1800</v>
      </c>
      <c r="H11" s="777">
        <f aca="true" t="shared" si="0" ref="H11:H18">K11-G11</f>
        <v>3350</v>
      </c>
      <c r="I11" s="778"/>
      <c r="J11" s="779"/>
      <c r="K11" s="22">
        <v>5150</v>
      </c>
      <c r="L11" s="23" t="s">
        <v>317</v>
      </c>
      <c r="M11" s="461"/>
      <c r="N11" s="724"/>
      <c r="O11" s="725"/>
      <c r="P11" s="726"/>
      <c r="Q11" s="14"/>
      <c r="R11" s="12"/>
      <c r="S11" s="7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1:32" ht="25.5" customHeight="1">
      <c r="A12" s="7"/>
      <c r="B12" s="73"/>
      <c r="C12" s="362"/>
      <c r="D12" s="350" t="s">
        <v>43</v>
      </c>
      <c r="E12" s="132" t="s">
        <v>263</v>
      </c>
      <c r="F12" s="309"/>
      <c r="G12" s="263">
        <v>850</v>
      </c>
      <c r="H12" s="777">
        <f t="shared" si="0"/>
        <v>1250</v>
      </c>
      <c r="I12" s="778"/>
      <c r="J12" s="779"/>
      <c r="K12" s="22">
        <v>2100</v>
      </c>
      <c r="L12" s="23" t="s">
        <v>317</v>
      </c>
      <c r="M12" s="461"/>
      <c r="N12" s="724"/>
      <c r="O12" s="725"/>
      <c r="P12" s="726"/>
      <c r="Q12" s="14"/>
      <c r="R12" s="12"/>
      <c r="S12" s="7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1:32" ht="25.5" customHeight="1">
      <c r="A13" s="7"/>
      <c r="B13" s="73"/>
      <c r="C13" s="362"/>
      <c r="D13" s="350" t="s">
        <v>44</v>
      </c>
      <c r="E13" s="132" t="s">
        <v>262</v>
      </c>
      <c r="F13" s="309"/>
      <c r="G13" s="263">
        <v>1050</v>
      </c>
      <c r="H13" s="777">
        <f t="shared" si="0"/>
        <v>1550</v>
      </c>
      <c r="I13" s="778"/>
      <c r="J13" s="779"/>
      <c r="K13" s="22">
        <v>2600</v>
      </c>
      <c r="L13" s="23" t="s">
        <v>317</v>
      </c>
      <c r="M13" s="461"/>
      <c r="N13" s="724"/>
      <c r="O13" s="725"/>
      <c r="P13" s="726"/>
      <c r="Q13" s="14"/>
      <c r="R13" s="12"/>
      <c r="S13" s="7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1:32" ht="25.5" customHeight="1">
      <c r="A14" s="7"/>
      <c r="B14" s="73"/>
      <c r="C14" s="362"/>
      <c r="D14" s="350" t="s">
        <v>45</v>
      </c>
      <c r="E14" s="132" t="s">
        <v>265</v>
      </c>
      <c r="F14" s="309"/>
      <c r="G14" s="263">
        <v>3600</v>
      </c>
      <c r="H14" s="777">
        <f t="shared" si="0"/>
        <v>5400</v>
      </c>
      <c r="I14" s="778"/>
      <c r="J14" s="779"/>
      <c r="K14" s="22">
        <v>9000</v>
      </c>
      <c r="L14" s="258" t="s">
        <v>317</v>
      </c>
      <c r="M14" s="461"/>
      <c r="N14" s="724"/>
      <c r="O14" s="725"/>
      <c r="P14" s="726"/>
      <c r="Q14" s="14"/>
      <c r="R14" s="12"/>
      <c r="S14" s="7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</row>
    <row r="15" spans="1:32" ht="25.5" customHeight="1">
      <c r="A15" s="7"/>
      <c r="B15" s="73"/>
      <c r="C15" s="362"/>
      <c r="D15" s="350" t="s">
        <v>46</v>
      </c>
      <c r="E15" s="132" t="s">
        <v>265</v>
      </c>
      <c r="F15" s="309"/>
      <c r="G15" s="263">
        <v>3000</v>
      </c>
      <c r="H15" s="777">
        <f t="shared" si="0"/>
        <v>4350</v>
      </c>
      <c r="I15" s="778"/>
      <c r="J15" s="779"/>
      <c r="K15" s="22">
        <v>7350</v>
      </c>
      <c r="L15" s="258" t="s">
        <v>317</v>
      </c>
      <c r="M15" s="461"/>
      <c r="N15" s="724"/>
      <c r="O15" s="725"/>
      <c r="P15" s="726"/>
      <c r="Q15" s="14"/>
      <c r="R15" s="12"/>
      <c r="S15" s="7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1:32" ht="25.5" customHeight="1">
      <c r="A16" s="7"/>
      <c r="B16" s="73"/>
      <c r="C16" s="362"/>
      <c r="D16" s="350" t="s">
        <v>332</v>
      </c>
      <c r="E16" s="132" t="s">
        <v>342</v>
      </c>
      <c r="F16" s="309"/>
      <c r="G16" s="263">
        <v>900</v>
      </c>
      <c r="H16" s="777">
        <f t="shared" si="0"/>
        <v>1000</v>
      </c>
      <c r="I16" s="778"/>
      <c r="J16" s="779"/>
      <c r="K16" s="22">
        <v>1900</v>
      </c>
      <c r="L16" s="258" t="s">
        <v>317</v>
      </c>
      <c r="M16" s="461"/>
      <c r="N16" s="724"/>
      <c r="O16" s="725"/>
      <c r="P16" s="726"/>
      <c r="Q16" s="14"/>
      <c r="R16" s="12"/>
      <c r="S16" s="7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</row>
    <row r="17" spans="1:32" ht="25.5" customHeight="1">
      <c r="A17" s="7"/>
      <c r="B17" s="73"/>
      <c r="C17" s="362"/>
      <c r="D17" s="350" t="s">
        <v>47</v>
      </c>
      <c r="E17" s="132" t="s">
        <v>343</v>
      </c>
      <c r="F17" s="309"/>
      <c r="G17" s="263">
        <v>2200</v>
      </c>
      <c r="H17" s="777">
        <f t="shared" si="0"/>
        <v>1500</v>
      </c>
      <c r="I17" s="778"/>
      <c r="J17" s="779"/>
      <c r="K17" s="22">
        <v>3700</v>
      </c>
      <c r="L17" s="258" t="s">
        <v>317</v>
      </c>
      <c r="M17" s="461"/>
      <c r="N17" s="724"/>
      <c r="O17" s="725"/>
      <c r="P17" s="726"/>
      <c r="Q17" s="14"/>
      <c r="R17" s="12"/>
      <c r="S17" s="7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</row>
    <row r="18" spans="1:32" ht="25.5" customHeight="1">
      <c r="A18" s="7"/>
      <c r="B18" s="73"/>
      <c r="C18" s="362"/>
      <c r="D18" s="350" t="s">
        <v>328</v>
      </c>
      <c r="E18" s="132" t="s">
        <v>266</v>
      </c>
      <c r="F18" s="309"/>
      <c r="G18" s="263">
        <v>3050</v>
      </c>
      <c r="H18" s="777">
        <f t="shared" si="0"/>
        <v>1950</v>
      </c>
      <c r="I18" s="778"/>
      <c r="J18" s="779"/>
      <c r="K18" s="22">
        <v>5000</v>
      </c>
      <c r="L18" s="23" t="s">
        <v>317</v>
      </c>
      <c r="M18" s="461"/>
      <c r="N18" s="724"/>
      <c r="O18" s="725"/>
      <c r="P18" s="726"/>
      <c r="Q18" s="14"/>
      <c r="R18" s="12"/>
      <c r="S18" s="7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</row>
    <row r="19" spans="1:32" ht="25.5" customHeight="1" thickBot="1">
      <c r="A19" s="7"/>
      <c r="B19" s="27"/>
      <c r="C19" s="361"/>
      <c r="D19" s="26"/>
      <c r="E19" s="12"/>
      <c r="F19" s="310"/>
      <c r="G19" s="7"/>
      <c r="H19" s="12"/>
      <c r="I19" s="12"/>
      <c r="J19" s="12"/>
      <c r="K19" s="27"/>
      <c r="L19" s="12"/>
      <c r="M19" s="28"/>
      <c r="N19" s="734"/>
      <c r="O19" s="735"/>
      <c r="P19" s="736"/>
      <c r="Q19" s="4"/>
      <c r="R19" s="117"/>
      <c r="S19" s="137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</row>
    <row r="20" spans="1:32" ht="25.5" customHeight="1" thickTop="1">
      <c r="A20" s="7"/>
      <c r="B20" s="32"/>
      <c r="C20" s="30"/>
      <c r="D20" s="31" t="str">
        <f>CONCATENATE(FIXED(COUNTA(D9:D19),0,0),"　店")</f>
        <v>10　店</v>
      </c>
      <c r="E20" s="29"/>
      <c r="F20" s="30"/>
      <c r="G20" s="276">
        <f>SUM(G9:G19)</f>
        <v>22150</v>
      </c>
      <c r="H20" s="795"/>
      <c r="I20" s="796"/>
      <c r="J20" s="300">
        <f>SUM(H9:J19)</f>
        <v>31150</v>
      </c>
      <c r="K20" s="175">
        <f>SUM(K9:K18)</f>
        <v>53300</v>
      </c>
      <c r="L20" s="29"/>
      <c r="M20" s="33">
        <f>SUM(M9:M19)</f>
        <v>0</v>
      </c>
      <c r="N20" s="737">
        <f>SUM(N9:P19)</f>
        <v>0</v>
      </c>
      <c r="O20" s="738"/>
      <c r="P20" s="739"/>
      <c r="Q20" s="34"/>
      <c r="R20" s="34"/>
      <c r="S20" s="35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</row>
    <row r="21" spans="20:32" ht="19.5" customHeight="1"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</row>
    <row r="22" spans="2:32" ht="19.5" customHeight="1">
      <c r="B22" s="56" t="s">
        <v>59</v>
      </c>
      <c r="P22" s="170" t="s">
        <v>36</v>
      </c>
      <c r="Q22" s="723">
        <f>G28</f>
        <v>3450</v>
      </c>
      <c r="R22" s="723"/>
      <c r="S22" s="171" t="s">
        <v>7</v>
      </c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</row>
    <row r="23" spans="16:32" ht="19.5" customHeight="1">
      <c r="P23" s="170" t="s">
        <v>37</v>
      </c>
      <c r="Q23" s="731">
        <f>K28</f>
        <v>7900</v>
      </c>
      <c r="R23" s="731"/>
      <c r="S23" s="171" t="s">
        <v>7</v>
      </c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2:32" ht="18" customHeight="1">
      <c r="B24" s="732" t="s">
        <v>8</v>
      </c>
      <c r="C24" s="696" t="s">
        <v>314</v>
      </c>
      <c r="D24" s="698"/>
      <c r="E24" s="698"/>
      <c r="F24" s="698"/>
      <c r="G24" s="698"/>
      <c r="H24" s="698"/>
      <c r="I24" s="698"/>
      <c r="J24" s="698"/>
      <c r="K24" s="698"/>
      <c r="L24" s="9" t="s">
        <v>321</v>
      </c>
      <c r="M24" s="713" t="s">
        <v>49</v>
      </c>
      <c r="N24" s="715" t="s">
        <v>313</v>
      </c>
      <c r="O24" s="716"/>
      <c r="P24" s="717"/>
      <c r="Q24" s="716" t="s">
        <v>40</v>
      </c>
      <c r="R24" s="716"/>
      <c r="S24" s="717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2:32" ht="18" customHeight="1">
      <c r="B25" s="733"/>
      <c r="C25" s="696" t="s">
        <v>41</v>
      </c>
      <c r="D25" s="698"/>
      <c r="E25" s="697"/>
      <c r="F25" s="268"/>
      <c r="G25" s="257" t="s">
        <v>312</v>
      </c>
      <c r="H25" s="698"/>
      <c r="I25" s="698"/>
      <c r="J25" s="295" t="s">
        <v>10</v>
      </c>
      <c r="K25" s="166" t="s">
        <v>11</v>
      </c>
      <c r="L25" s="9" t="s">
        <v>316</v>
      </c>
      <c r="M25" s="714"/>
      <c r="N25" s="718"/>
      <c r="O25" s="719"/>
      <c r="P25" s="720"/>
      <c r="Q25" s="719"/>
      <c r="R25" s="719"/>
      <c r="S25" s="720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</row>
    <row r="26" spans="2:32" ht="25.5" customHeight="1">
      <c r="B26" s="740" t="s">
        <v>349</v>
      </c>
      <c r="C26" s="363"/>
      <c r="D26" s="254" t="s">
        <v>60</v>
      </c>
      <c r="E26" s="150" t="s">
        <v>265</v>
      </c>
      <c r="F26" s="311"/>
      <c r="G26" s="643">
        <v>3450</v>
      </c>
      <c r="H26" s="775">
        <f>K26-G26</f>
        <v>4450</v>
      </c>
      <c r="I26" s="775"/>
      <c r="J26" s="776"/>
      <c r="K26" s="46">
        <v>7900</v>
      </c>
      <c r="L26" s="77" t="s">
        <v>315</v>
      </c>
      <c r="M26" s="461"/>
      <c r="N26" s="724"/>
      <c r="O26" s="725"/>
      <c r="P26" s="726"/>
      <c r="Q26" s="766" t="s">
        <v>351</v>
      </c>
      <c r="R26" s="767"/>
      <c r="S26" s="768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2:32" ht="25.5" customHeight="1" thickBot="1">
      <c r="B27" s="741"/>
      <c r="C27" s="364"/>
      <c r="D27" s="255" t="s">
        <v>61</v>
      </c>
      <c r="E27" s="127"/>
      <c r="F27" s="312"/>
      <c r="G27" s="127"/>
      <c r="H27" s="788"/>
      <c r="I27" s="788"/>
      <c r="J27" s="789"/>
      <c r="K27" s="110"/>
      <c r="L27" s="110"/>
      <c r="M27" s="126"/>
      <c r="N27" s="769"/>
      <c r="O27" s="770"/>
      <c r="P27" s="771"/>
      <c r="Q27" s="745" t="s">
        <v>350</v>
      </c>
      <c r="R27" s="746"/>
      <c r="S27" s="747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</row>
    <row r="28" spans="2:32" ht="25.5" customHeight="1" thickTop="1">
      <c r="B28" s="30"/>
      <c r="C28" s="30"/>
      <c r="D28" s="31" t="str">
        <f>CONCATENATE(FIXED(COUNTA(D26:D26),0,0),"　店")</f>
        <v>1　店</v>
      </c>
      <c r="E28" s="61"/>
      <c r="F28" s="29"/>
      <c r="G28" s="261">
        <f>SUM(G26:G27)</f>
        <v>3450</v>
      </c>
      <c r="H28" s="797">
        <f>SUM(J26:J27)</f>
        <v>0</v>
      </c>
      <c r="I28" s="798"/>
      <c r="J28" s="301">
        <f>SUM(H26:J27)</f>
        <v>4450</v>
      </c>
      <c r="K28" s="149">
        <f>SUM(K26:K27)</f>
        <v>7900</v>
      </c>
      <c r="L28" s="32"/>
      <c r="M28" s="33">
        <f>SUM(M26:M27)</f>
        <v>0</v>
      </c>
      <c r="N28" s="737">
        <f>SUM(N26:P27)</f>
        <v>0</v>
      </c>
      <c r="O28" s="748"/>
      <c r="P28" s="749"/>
      <c r="Q28" s="751"/>
      <c r="R28" s="751"/>
      <c r="S28" s="752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</row>
    <row r="29" spans="16:32" ht="19.5" customHeight="1">
      <c r="P29" s="173"/>
      <c r="Q29" s="173"/>
      <c r="R29" s="173"/>
      <c r="S29" s="173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</row>
    <row r="30" spans="2:32" ht="19.5" customHeight="1">
      <c r="B30" s="56" t="s">
        <v>52</v>
      </c>
      <c r="P30" s="170" t="s">
        <v>36</v>
      </c>
      <c r="Q30" s="723">
        <f>G41</f>
        <v>7900</v>
      </c>
      <c r="R30" s="723"/>
      <c r="S30" s="171" t="s">
        <v>7</v>
      </c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</row>
    <row r="31" spans="16:32" ht="19.5" customHeight="1">
      <c r="P31" s="170" t="s">
        <v>37</v>
      </c>
      <c r="Q31" s="731">
        <f>K41</f>
        <v>12650</v>
      </c>
      <c r="R31" s="731"/>
      <c r="S31" s="171" t="s">
        <v>7</v>
      </c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</row>
    <row r="32" spans="2:32" ht="18" customHeight="1">
      <c r="B32" s="732" t="s">
        <v>8</v>
      </c>
      <c r="C32" s="696" t="s">
        <v>314</v>
      </c>
      <c r="D32" s="698"/>
      <c r="E32" s="698"/>
      <c r="F32" s="698"/>
      <c r="G32" s="698"/>
      <c r="H32" s="698"/>
      <c r="I32" s="698"/>
      <c r="J32" s="698"/>
      <c r="K32" s="698"/>
      <c r="L32" s="9" t="s">
        <v>321</v>
      </c>
      <c r="M32" s="713" t="s">
        <v>49</v>
      </c>
      <c r="N32" s="715" t="s">
        <v>313</v>
      </c>
      <c r="O32" s="716"/>
      <c r="P32" s="717"/>
      <c r="Q32" s="716" t="s">
        <v>40</v>
      </c>
      <c r="R32" s="716"/>
      <c r="S32" s="717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</row>
    <row r="33" spans="2:32" ht="18" customHeight="1">
      <c r="B33" s="733"/>
      <c r="C33" s="696" t="s">
        <v>41</v>
      </c>
      <c r="D33" s="698"/>
      <c r="E33" s="697"/>
      <c r="F33" s="268"/>
      <c r="G33" s="257" t="s">
        <v>312</v>
      </c>
      <c r="H33" s="698"/>
      <c r="I33" s="698"/>
      <c r="J33" s="295" t="s">
        <v>10</v>
      </c>
      <c r="K33" s="166" t="s">
        <v>11</v>
      </c>
      <c r="L33" s="9" t="s">
        <v>316</v>
      </c>
      <c r="M33" s="714"/>
      <c r="N33" s="718"/>
      <c r="O33" s="719"/>
      <c r="P33" s="720"/>
      <c r="Q33" s="719"/>
      <c r="R33" s="719"/>
      <c r="S33" s="720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</row>
    <row r="34" spans="2:32" ht="25.5" customHeight="1">
      <c r="B34" s="45"/>
      <c r="C34" s="363"/>
      <c r="D34" s="351" t="s">
        <v>55</v>
      </c>
      <c r="E34" s="150" t="s">
        <v>266</v>
      </c>
      <c r="F34" s="311"/>
      <c r="G34" s="643">
        <v>1500</v>
      </c>
      <c r="H34" s="775">
        <f>K34-G34</f>
        <v>1500</v>
      </c>
      <c r="I34" s="775"/>
      <c r="J34" s="776"/>
      <c r="K34" s="46">
        <v>3000</v>
      </c>
      <c r="L34" s="77" t="s">
        <v>319</v>
      </c>
      <c r="M34" s="461"/>
      <c r="N34" s="724"/>
      <c r="O34" s="725"/>
      <c r="P34" s="726"/>
      <c r="Q34" s="760"/>
      <c r="R34" s="761"/>
      <c r="S34" s="762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</row>
    <row r="35" spans="2:32" ht="25.5" customHeight="1">
      <c r="B35" s="97"/>
      <c r="C35" s="364"/>
      <c r="D35" s="352" t="s">
        <v>53</v>
      </c>
      <c r="E35" s="157" t="s">
        <v>266</v>
      </c>
      <c r="F35" s="660"/>
      <c r="G35" s="644">
        <v>850</v>
      </c>
      <c r="H35" s="778">
        <f>K35-G35</f>
        <v>1000</v>
      </c>
      <c r="I35" s="778"/>
      <c r="J35" s="779"/>
      <c r="K35" s="98">
        <v>1850</v>
      </c>
      <c r="L35" s="10" t="s">
        <v>319</v>
      </c>
      <c r="M35" s="461"/>
      <c r="N35" s="724"/>
      <c r="O35" s="725"/>
      <c r="P35" s="726"/>
      <c r="Q35" s="742"/>
      <c r="R35" s="743"/>
      <c r="S35" s="744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</row>
    <row r="36" spans="2:32" ht="25.5" customHeight="1">
      <c r="B36" s="3"/>
      <c r="C36" s="362"/>
      <c r="D36" s="353" t="s">
        <v>54</v>
      </c>
      <c r="E36" s="151" t="s">
        <v>267</v>
      </c>
      <c r="F36" s="313"/>
      <c r="G36" s="263">
        <v>1050</v>
      </c>
      <c r="H36" s="778">
        <f>K36-G36</f>
        <v>1150</v>
      </c>
      <c r="I36" s="778"/>
      <c r="J36" s="779"/>
      <c r="K36" s="22">
        <v>2200</v>
      </c>
      <c r="L36" s="23" t="s">
        <v>319</v>
      </c>
      <c r="M36" s="461"/>
      <c r="N36" s="724"/>
      <c r="O36" s="725"/>
      <c r="P36" s="726"/>
      <c r="Q36" s="742"/>
      <c r="R36" s="743"/>
      <c r="S36" s="744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</row>
    <row r="37" spans="2:32" ht="25.5" customHeight="1">
      <c r="B37" s="3"/>
      <c r="C37" s="362"/>
      <c r="D37" s="353" t="s">
        <v>57</v>
      </c>
      <c r="E37" s="151" t="s">
        <v>266</v>
      </c>
      <c r="F37" s="313"/>
      <c r="G37" s="263">
        <v>1250</v>
      </c>
      <c r="H37" s="778">
        <f>K37-G37</f>
        <v>1100</v>
      </c>
      <c r="I37" s="778"/>
      <c r="J37" s="779"/>
      <c r="K37" s="22">
        <v>2350</v>
      </c>
      <c r="L37" s="23" t="s">
        <v>319</v>
      </c>
      <c r="M37" s="461"/>
      <c r="N37" s="724"/>
      <c r="O37" s="725"/>
      <c r="P37" s="726"/>
      <c r="Q37" s="742"/>
      <c r="R37" s="743"/>
      <c r="S37" s="744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</row>
    <row r="38" spans="2:32" ht="25.5" customHeight="1">
      <c r="B38" s="3"/>
      <c r="C38" s="362"/>
      <c r="D38" s="353" t="s">
        <v>56</v>
      </c>
      <c r="E38" s="151" t="s">
        <v>266</v>
      </c>
      <c r="F38" s="313"/>
      <c r="G38" s="263">
        <v>1750</v>
      </c>
      <c r="H38" s="782"/>
      <c r="I38" s="783"/>
      <c r="J38" s="784"/>
      <c r="K38" s="22">
        <f>G38</f>
        <v>1750</v>
      </c>
      <c r="L38" s="333"/>
      <c r="M38" s="461"/>
      <c r="N38" s="759"/>
      <c r="O38" s="759"/>
      <c r="P38" s="759"/>
      <c r="Q38" s="742"/>
      <c r="R38" s="743"/>
      <c r="S38" s="744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</row>
    <row r="39" spans="2:32" ht="25.5" customHeight="1">
      <c r="B39" s="48"/>
      <c r="C39" s="365"/>
      <c r="D39" s="354" t="s">
        <v>58</v>
      </c>
      <c r="E39" s="151" t="s">
        <v>342</v>
      </c>
      <c r="F39" s="314"/>
      <c r="G39" s="273">
        <v>1500</v>
      </c>
      <c r="H39" s="785">
        <v>0</v>
      </c>
      <c r="I39" s="786"/>
      <c r="J39" s="787"/>
      <c r="K39" s="22">
        <f>G39</f>
        <v>1500</v>
      </c>
      <c r="L39" s="333"/>
      <c r="M39" s="461"/>
      <c r="N39" s="759"/>
      <c r="O39" s="759"/>
      <c r="P39" s="759"/>
      <c r="Q39" s="742"/>
      <c r="R39" s="743"/>
      <c r="S39" s="744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</row>
    <row r="40" spans="2:32" ht="25.5" customHeight="1" thickBot="1">
      <c r="B40" s="40"/>
      <c r="C40" s="366"/>
      <c r="D40" s="41"/>
      <c r="E40" s="51"/>
      <c r="F40" s="315"/>
      <c r="G40" s="51"/>
      <c r="H40" s="41"/>
      <c r="I40" s="41"/>
      <c r="J40" s="51"/>
      <c r="K40" s="42"/>
      <c r="L40" s="42"/>
      <c r="M40" s="42"/>
      <c r="N40" s="755"/>
      <c r="O40" s="755"/>
      <c r="P40" s="755"/>
      <c r="Q40" s="763"/>
      <c r="R40" s="764"/>
      <c r="S40" s="765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</row>
    <row r="41" spans="2:32" ht="25.5" customHeight="1" thickTop="1">
      <c r="B41" s="52"/>
      <c r="C41" s="52"/>
      <c r="D41" s="31" t="str">
        <f>CONCATENATE(FIXED(COUNTA(D34:D40),0,0),"　店")</f>
        <v>6　店</v>
      </c>
      <c r="E41" s="35"/>
      <c r="F41" s="34"/>
      <c r="G41" s="297">
        <f>SUM(G34:G39)</f>
        <v>7900</v>
      </c>
      <c r="H41" s="177"/>
      <c r="I41" s="177"/>
      <c r="J41" s="276">
        <f>SUM(H34:J40)</f>
        <v>4750</v>
      </c>
      <c r="K41" s="177">
        <f>SUM(K34:K39)</f>
        <v>12650</v>
      </c>
      <c r="L41" s="53"/>
      <c r="M41" s="54">
        <f>SUM(M34:M39)</f>
        <v>0</v>
      </c>
      <c r="N41" s="753">
        <f>SUM(N34:P37)</f>
        <v>0</v>
      </c>
      <c r="O41" s="753"/>
      <c r="P41" s="753"/>
      <c r="Q41" s="751"/>
      <c r="R41" s="751"/>
      <c r="S41" s="752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</row>
    <row r="42" spans="20:32" ht="19.5" customHeight="1"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</row>
    <row r="43" spans="2:32" ht="19.5" customHeight="1">
      <c r="B43" s="202" t="s">
        <v>48</v>
      </c>
      <c r="O43" s="173"/>
      <c r="P43" s="170" t="s">
        <v>36</v>
      </c>
      <c r="Q43" s="723">
        <f>G48</f>
        <v>1050</v>
      </c>
      <c r="R43" s="723"/>
      <c r="S43" s="171" t="s">
        <v>7</v>
      </c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</row>
    <row r="44" spans="15:32" ht="19.5" customHeight="1">
      <c r="O44" s="173"/>
      <c r="P44" s="170" t="s">
        <v>37</v>
      </c>
      <c r="Q44" s="731">
        <f>K48</f>
        <v>2300</v>
      </c>
      <c r="R44" s="731"/>
      <c r="S44" s="171" t="s">
        <v>7</v>
      </c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</row>
    <row r="45" spans="2:32" ht="18" customHeight="1">
      <c r="B45" s="732" t="s">
        <v>8</v>
      </c>
      <c r="C45" s="696" t="s">
        <v>314</v>
      </c>
      <c r="D45" s="730"/>
      <c r="E45" s="730"/>
      <c r="F45" s="730"/>
      <c r="G45" s="730"/>
      <c r="H45" s="730"/>
      <c r="I45" s="730"/>
      <c r="J45" s="730"/>
      <c r="K45" s="730"/>
      <c r="L45" s="9" t="s">
        <v>321</v>
      </c>
      <c r="M45" s="713" t="s">
        <v>49</v>
      </c>
      <c r="N45" s="715" t="s">
        <v>313</v>
      </c>
      <c r="O45" s="716"/>
      <c r="P45" s="717"/>
      <c r="Q45" s="716" t="s">
        <v>40</v>
      </c>
      <c r="R45" s="716"/>
      <c r="S45" s="717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</row>
    <row r="46" spans="2:32" ht="18" customHeight="1">
      <c r="B46" s="733"/>
      <c r="C46" s="696" t="s">
        <v>41</v>
      </c>
      <c r="D46" s="698"/>
      <c r="E46" s="697"/>
      <c r="F46" s="268"/>
      <c r="G46" s="257" t="s">
        <v>312</v>
      </c>
      <c r="H46" s="696"/>
      <c r="I46" s="698"/>
      <c r="J46" s="295" t="s">
        <v>10</v>
      </c>
      <c r="K46" s="166" t="s">
        <v>11</v>
      </c>
      <c r="L46" s="9" t="s">
        <v>316</v>
      </c>
      <c r="M46" s="714"/>
      <c r="N46" s="754"/>
      <c r="O46" s="721"/>
      <c r="P46" s="722"/>
      <c r="Q46" s="719"/>
      <c r="R46" s="719"/>
      <c r="S46" s="720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</row>
    <row r="47" spans="2:32" ht="25.5" customHeight="1" thickBot="1">
      <c r="B47" s="36" t="s">
        <v>50</v>
      </c>
      <c r="C47" s="37"/>
      <c r="D47" s="355" t="s">
        <v>51</v>
      </c>
      <c r="E47" s="131" t="s">
        <v>408</v>
      </c>
      <c r="F47" s="316"/>
      <c r="G47" s="275">
        <v>1050</v>
      </c>
      <c r="H47" s="790">
        <f>K47-G47</f>
        <v>1250</v>
      </c>
      <c r="I47" s="791"/>
      <c r="J47" s="792"/>
      <c r="K47" s="22">
        <v>2300</v>
      </c>
      <c r="L47" s="10" t="s">
        <v>315</v>
      </c>
      <c r="M47" s="209"/>
      <c r="N47" s="756"/>
      <c r="O47" s="757"/>
      <c r="P47" s="758"/>
      <c r="Q47" s="39"/>
      <c r="R47" s="18"/>
      <c r="S47" s="19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</row>
    <row r="48" spans="2:32" ht="25.5" customHeight="1" thickTop="1">
      <c r="B48" s="30"/>
      <c r="C48" s="30"/>
      <c r="D48" s="31" t="str">
        <f>CONCATENATE(FIXED(COUNTA(D47:D47),0,0),"　店")</f>
        <v>1　店</v>
      </c>
      <c r="E48" s="29"/>
      <c r="F48" s="30"/>
      <c r="G48" s="276">
        <f>SUM(G47:G47)</f>
        <v>1050</v>
      </c>
      <c r="H48" s="176"/>
      <c r="I48" s="176"/>
      <c r="J48" s="176">
        <f>SUM(H47:H47)</f>
        <v>1250</v>
      </c>
      <c r="K48" s="175">
        <f>SUM(K47)</f>
        <v>2300</v>
      </c>
      <c r="L48" s="32"/>
      <c r="M48" s="33">
        <f>SUM(M47)</f>
        <v>0</v>
      </c>
      <c r="N48" s="737">
        <f>SUM(N47)</f>
        <v>0</v>
      </c>
      <c r="O48" s="738">
        <f>SUM(O47)</f>
        <v>0</v>
      </c>
      <c r="P48" s="739">
        <f>SUM(P47)</f>
        <v>0</v>
      </c>
      <c r="Q48" s="750"/>
      <c r="R48" s="751"/>
      <c r="S48" s="752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</row>
    <row r="49" spans="2:19" ht="13.5">
      <c r="B49" s="306" t="s">
        <v>374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</row>
    <row r="50" spans="2:32" ht="13.5">
      <c r="B50" s="304" t="s">
        <v>344</v>
      </c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</row>
    <row r="51" spans="2:32" ht="13.5" customHeight="1">
      <c r="B51" s="306" t="s">
        <v>403</v>
      </c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</row>
    <row r="52" spans="2:32" ht="13.5">
      <c r="B52" s="306" t="s">
        <v>402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</row>
    <row r="53" spans="2:32" ht="13.5" customHeight="1">
      <c r="B53" s="306" t="s">
        <v>345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</row>
    <row r="54" spans="2:32" ht="13.5">
      <c r="B54" s="304" t="s">
        <v>426</v>
      </c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</row>
    <row r="55" spans="2:32" ht="13.5">
      <c r="B55" s="306" t="s">
        <v>401</v>
      </c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</row>
    <row r="56" spans="2:32" ht="13.5"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</row>
    <row r="57" spans="2:32" ht="13.5"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</row>
    <row r="58" spans="2:32" ht="13.5"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</row>
    <row r="59" spans="2:32" ht="13.5"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</row>
    <row r="60" spans="2:32" ht="13.5"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</row>
  </sheetData>
  <sheetProtection password="CC41" sheet="1"/>
  <mergeCells count="102">
    <mergeCell ref="H47:J47"/>
    <mergeCell ref="R2:S2"/>
    <mergeCell ref="M2:P2"/>
    <mergeCell ref="H20:I20"/>
    <mergeCell ref="H28:I28"/>
    <mergeCell ref="N26:P26"/>
    <mergeCell ref="H18:J18"/>
    <mergeCell ref="H25:I25"/>
    <mergeCell ref="H33:I33"/>
    <mergeCell ref="H46:I46"/>
    <mergeCell ref="H26:J26"/>
    <mergeCell ref="H27:J27"/>
    <mergeCell ref="H34:J34"/>
    <mergeCell ref="H35:J35"/>
    <mergeCell ref="H36:J36"/>
    <mergeCell ref="H37:J37"/>
    <mergeCell ref="H38:J38"/>
    <mergeCell ref="H39:J39"/>
    <mergeCell ref="H12:J12"/>
    <mergeCell ref="H13:J13"/>
    <mergeCell ref="H14:J14"/>
    <mergeCell ref="H15:J15"/>
    <mergeCell ref="H16:J16"/>
    <mergeCell ref="H17:J17"/>
    <mergeCell ref="C24:K24"/>
    <mergeCell ref="C25:E25"/>
    <mergeCell ref="C2:F2"/>
    <mergeCell ref="H8:I8"/>
    <mergeCell ref="H9:J9"/>
    <mergeCell ref="H10:J10"/>
    <mergeCell ref="H11:J11"/>
    <mergeCell ref="H2:K2"/>
    <mergeCell ref="Q28:S28"/>
    <mergeCell ref="Q24:S25"/>
    <mergeCell ref="N24:P25"/>
    <mergeCell ref="Q40:S40"/>
    <mergeCell ref="N37:P37"/>
    <mergeCell ref="N35:P35"/>
    <mergeCell ref="Q35:S35"/>
    <mergeCell ref="N36:P36"/>
    <mergeCell ref="Q26:S26"/>
    <mergeCell ref="N27:P27"/>
    <mergeCell ref="B45:B46"/>
    <mergeCell ref="M45:M46"/>
    <mergeCell ref="Q22:R22"/>
    <mergeCell ref="Q23:R23"/>
    <mergeCell ref="Q36:S36"/>
    <mergeCell ref="N34:P34"/>
    <mergeCell ref="Q34:S34"/>
    <mergeCell ref="Q41:S41"/>
    <mergeCell ref="N38:P38"/>
    <mergeCell ref="Q38:S38"/>
    <mergeCell ref="N40:P40"/>
    <mergeCell ref="N47:P47"/>
    <mergeCell ref="Q32:S33"/>
    <mergeCell ref="Q30:R30"/>
    <mergeCell ref="N39:P39"/>
    <mergeCell ref="Q39:S39"/>
    <mergeCell ref="Q27:S27"/>
    <mergeCell ref="N28:P28"/>
    <mergeCell ref="N48:P48"/>
    <mergeCell ref="Q48:S48"/>
    <mergeCell ref="Q45:S46"/>
    <mergeCell ref="Q43:R43"/>
    <mergeCell ref="Q44:R44"/>
    <mergeCell ref="N41:P41"/>
    <mergeCell ref="N45:P46"/>
    <mergeCell ref="Q31:R31"/>
    <mergeCell ref="C45:K45"/>
    <mergeCell ref="C46:E46"/>
    <mergeCell ref="Q37:S37"/>
    <mergeCell ref="C32:K32"/>
    <mergeCell ref="C33:E33"/>
    <mergeCell ref="N10:P10"/>
    <mergeCell ref="N11:P11"/>
    <mergeCell ref="N12:P12"/>
    <mergeCell ref="N13:P13"/>
    <mergeCell ref="N15:P15"/>
    <mergeCell ref="B32:B33"/>
    <mergeCell ref="M32:M33"/>
    <mergeCell ref="N32:P33"/>
    <mergeCell ref="B24:B25"/>
    <mergeCell ref="M24:M25"/>
    <mergeCell ref="N17:P17"/>
    <mergeCell ref="N18:P18"/>
    <mergeCell ref="N19:P19"/>
    <mergeCell ref="N20:P20"/>
    <mergeCell ref="B26:B27"/>
    <mergeCell ref="N14:P14"/>
    <mergeCell ref="N16:P16"/>
    <mergeCell ref="N9:P9"/>
    <mergeCell ref="C3:K3"/>
    <mergeCell ref="N3:O3"/>
    <mergeCell ref="P3:R3"/>
    <mergeCell ref="C7:K7"/>
    <mergeCell ref="Q6:R6"/>
    <mergeCell ref="B7:B8"/>
    <mergeCell ref="M7:M8"/>
    <mergeCell ref="N7:P8"/>
    <mergeCell ref="Q7:S8"/>
    <mergeCell ref="Q5:R5"/>
    <mergeCell ref="C8:E8"/>
  </mergeCells>
  <conditionalFormatting sqref="M26">
    <cfRule type="expression" priority="9" dxfId="0">
      <formula>OR(G26&lt;M26,MOD(M26,50))</formula>
    </cfRule>
  </conditionalFormatting>
  <conditionalFormatting sqref="N26:P26">
    <cfRule type="expression" priority="7" dxfId="0">
      <formula>OR(N26&gt;H26,MOD(N26,50))</formula>
    </cfRule>
    <cfRule type="expression" priority="8" dxfId="0">
      <formula>AND(G26&lt;&gt;M26,N26&lt;&gt;"")</formula>
    </cfRule>
  </conditionalFormatting>
  <conditionalFormatting sqref="M9:M18">
    <cfRule type="expression" priority="6" dxfId="0">
      <formula>OR(G9&lt;M9,MOD(M9,50))</formula>
    </cfRule>
  </conditionalFormatting>
  <conditionalFormatting sqref="N9:P18">
    <cfRule type="expression" priority="4" dxfId="0">
      <formula>OR(N9&gt;H9,MOD(N9,50))</formula>
    </cfRule>
    <cfRule type="expression" priority="5" dxfId="0">
      <formula>AND(G9&lt;&gt;M9,N9&lt;&gt;"")</formula>
    </cfRule>
  </conditionalFormatting>
  <conditionalFormatting sqref="M34:M39">
    <cfRule type="expression" priority="3" dxfId="0">
      <formula>OR(G34&lt;M34,MOD(M34,50))</formula>
    </cfRule>
  </conditionalFormatting>
  <conditionalFormatting sqref="N34:P37">
    <cfRule type="expression" priority="1" dxfId="0">
      <formula>OR(N34&gt;H34,MOD(N34,50))</formula>
    </cfRule>
    <cfRule type="expression" priority="2" dxfId="0">
      <formula>AND(G34&lt;&gt;M34,N34&lt;&gt;"")</formula>
    </cfRule>
  </conditionalFormatting>
  <dataValidations count="4">
    <dataValidation operator="lessThanOrEqual" allowBlank="1" showInputMessage="1" showErrorMessage="1" sqref="B49:B55"/>
    <dataValidation type="custom" showInputMessage="1" showErrorMessage="1" sqref="N47:P47">
      <formula1>M47=G47</formula1>
    </dataValidation>
    <dataValidation type="custom" showInputMessage="1" showErrorMessage="1" errorTitle="折込数を確認してください" error="折込数が未入力、または正しい数値が入力されていません。" sqref="N26:P26 N9:P18 N34:P37">
      <formula1>AND(M26=G26,MOD(M26,50)=0)</formula1>
    </dataValidation>
    <dataValidation errorStyle="warning" type="custom" allowBlank="1" showInputMessage="1" showErrorMessage="1" errorTitle="数値エラー" error="基本部数を超えているか50枚単位ではありません。" sqref="M26 M9:M18 M34:M39">
      <formula1>AND(M26&lt;=G26,MOD(M26,50)=0)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69" r:id="rId3"/>
  <headerFooter alignWithMargins="0">
    <oddFooter>&amp;R&amp;9 2024年4月現在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3"/>
  <sheetViews>
    <sheetView showGridLines="0" showZeros="0" zoomScale="75" zoomScaleNormal="75" workbookViewId="0" topLeftCell="B1">
      <selection activeCell="C3" sqref="C3:L3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7" t="s">
        <v>1</v>
      </c>
      <c r="C2" s="772">
        <f>'表紙'!B4</f>
        <v>0</v>
      </c>
      <c r="D2" s="772"/>
      <c r="E2" s="772"/>
      <c r="F2" s="773"/>
      <c r="G2" s="5" t="s">
        <v>34</v>
      </c>
      <c r="H2" s="780">
        <f>'表紙'!B6</f>
        <v>0</v>
      </c>
      <c r="I2" s="780"/>
      <c r="J2" s="780"/>
      <c r="K2" s="781"/>
      <c r="L2" s="5" t="s">
        <v>2</v>
      </c>
      <c r="M2" s="727">
        <f>'表紙'!C4</f>
        <v>0</v>
      </c>
      <c r="N2" s="727"/>
      <c r="O2" s="727"/>
      <c r="P2" s="727"/>
      <c r="Q2" s="5" t="s">
        <v>4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727"/>
      <c r="L3" s="5" t="s">
        <v>3</v>
      </c>
      <c r="M3" s="460">
        <f>'表紙'!H4</f>
        <v>0</v>
      </c>
      <c r="N3" s="728" t="s">
        <v>6</v>
      </c>
      <c r="O3" s="728"/>
      <c r="P3" s="800">
        <f>SUM(M35:P35)</f>
        <v>0</v>
      </c>
      <c r="Q3" s="800"/>
      <c r="R3" s="800"/>
      <c r="S3" s="111" t="s">
        <v>7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0:32" ht="22.5" customHeight="1"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</row>
    <row r="5" spans="2:32" ht="22.5" customHeight="1">
      <c r="B5" s="112" t="s">
        <v>62</v>
      </c>
      <c r="P5" s="170" t="s">
        <v>36</v>
      </c>
      <c r="Q5" s="723">
        <f>G35</f>
        <v>45300</v>
      </c>
      <c r="R5" s="723"/>
      <c r="S5" s="171" t="s">
        <v>7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6:32" ht="22.5" customHeight="1">
      <c r="P6" s="170" t="s">
        <v>37</v>
      </c>
      <c r="Q6" s="731">
        <f>K35</f>
        <v>120200</v>
      </c>
      <c r="R6" s="731"/>
      <c r="S6" s="171" t="s">
        <v>7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1:32" ht="18" customHeight="1">
      <c r="A7" s="7"/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40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1:32" ht="18" customHeight="1">
      <c r="A8" s="7"/>
      <c r="B8" s="712"/>
      <c r="C8" s="715" t="s">
        <v>41</v>
      </c>
      <c r="D8" s="716"/>
      <c r="E8" s="716"/>
      <c r="F8" s="521"/>
      <c r="G8" s="520" t="s">
        <v>312</v>
      </c>
      <c r="H8" s="715"/>
      <c r="I8" s="716"/>
      <c r="J8" s="531" t="s">
        <v>10</v>
      </c>
      <c r="K8" s="522" t="s">
        <v>11</v>
      </c>
      <c r="L8" s="523" t="s">
        <v>316</v>
      </c>
      <c r="M8" s="799"/>
      <c r="N8" s="754"/>
      <c r="O8" s="721"/>
      <c r="P8" s="722"/>
      <c r="Q8" s="721"/>
      <c r="R8" s="721"/>
      <c r="S8" s="722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1:32" ht="25.5" customHeight="1">
      <c r="A9" s="7"/>
      <c r="B9" s="455"/>
      <c r="C9" s="532"/>
      <c r="D9" s="370" t="s">
        <v>68</v>
      </c>
      <c r="E9" s="533" t="s">
        <v>352</v>
      </c>
      <c r="F9" s="662" t="s">
        <v>63</v>
      </c>
      <c r="G9" s="658">
        <v>2700</v>
      </c>
      <c r="H9" s="774">
        <f aca="true" t="shared" si="0" ref="H9:H28">K9-G9</f>
        <v>3850</v>
      </c>
      <c r="I9" s="775"/>
      <c r="J9" s="776"/>
      <c r="K9" s="46">
        <v>6550</v>
      </c>
      <c r="L9" s="77" t="s">
        <v>392</v>
      </c>
      <c r="M9" s="534"/>
      <c r="N9" s="813"/>
      <c r="O9" s="814"/>
      <c r="P9" s="815"/>
      <c r="Q9" s="804" t="s">
        <v>387</v>
      </c>
      <c r="R9" s="805"/>
      <c r="S9" s="806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1:32" ht="25.5" customHeight="1">
      <c r="A10" s="7"/>
      <c r="B10" s="64"/>
      <c r="C10" s="362"/>
      <c r="D10" s="359" t="s">
        <v>65</v>
      </c>
      <c r="E10" s="152" t="s">
        <v>268</v>
      </c>
      <c r="F10" s="309"/>
      <c r="G10" s="259">
        <v>3550</v>
      </c>
      <c r="H10" s="777">
        <f t="shared" si="0"/>
        <v>5350</v>
      </c>
      <c r="I10" s="778"/>
      <c r="J10" s="779"/>
      <c r="K10" s="22">
        <v>8900</v>
      </c>
      <c r="L10" s="23" t="s">
        <v>319</v>
      </c>
      <c r="M10" s="465"/>
      <c r="N10" s="801"/>
      <c r="O10" s="802"/>
      <c r="P10" s="803"/>
      <c r="Q10" s="807" t="s">
        <v>388</v>
      </c>
      <c r="R10" s="808"/>
      <c r="S10" s="809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1:32" ht="25.5" customHeight="1">
      <c r="A11" s="7"/>
      <c r="B11" s="64"/>
      <c r="C11" s="362"/>
      <c r="D11" s="356" t="s">
        <v>67</v>
      </c>
      <c r="E11" s="152" t="s">
        <v>371</v>
      </c>
      <c r="F11" s="309"/>
      <c r="G11" s="259">
        <v>1400</v>
      </c>
      <c r="H11" s="777">
        <f t="shared" si="0"/>
        <v>1550</v>
      </c>
      <c r="I11" s="778"/>
      <c r="J11" s="779"/>
      <c r="K11" s="22">
        <v>2950</v>
      </c>
      <c r="L11" s="23" t="s">
        <v>319</v>
      </c>
      <c r="M11" s="465"/>
      <c r="N11" s="801"/>
      <c r="O11" s="802"/>
      <c r="P11" s="803"/>
      <c r="Q11" s="810" t="s">
        <v>390</v>
      </c>
      <c r="R11" s="811"/>
      <c r="S11" s="812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1:32" ht="25.5" customHeight="1">
      <c r="A12" s="7"/>
      <c r="B12" s="64"/>
      <c r="C12" s="367" t="s">
        <v>119</v>
      </c>
      <c r="D12" s="350" t="s">
        <v>64</v>
      </c>
      <c r="E12" s="152" t="s">
        <v>323</v>
      </c>
      <c r="F12" s="309"/>
      <c r="G12" s="259">
        <v>4000</v>
      </c>
      <c r="H12" s="777">
        <f t="shared" si="0"/>
        <v>6000</v>
      </c>
      <c r="I12" s="778"/>
      <c r="J12" s="779"/>
      <c r="K12" s="22">
        <v>10000</v>
      </c>
      <c r="L12" s="23" t="s">
        <v>319</v>
      </c>
      <c r="M12" s="465"/>
      <c r="N12" s="801"/>
      <c r="O12" s="802"/>
      <c r="P12" s="803"/>
      <c r="Q12" s="807" t="s">
        <v>391</v>
      </c>
      <c r="R12" s="808"/>
      <c r="S12" s="809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1:32" ht="25.5" customHeight="1">
      <c r="A13" s="7"/>
      <c r="B13" s="64"/>
      <c r="C13" s="362"/>
      <c r="D13" s="350" t="s">
        <v>66</v>
      </c>
      <c r="E13" s="152" t="s">
        <v>262</v>
      </c>
      <c r="F13" s="309"/>
      <c r="G13" s="259">
        <v>2500</v>
      </c>
      <c r="H13" s="777">
        <f t="shared" si="0"/>
        <v>4150</v>
      </c>
      <c r="I13" s="778"/>
      <c r="J13" s="779"/>
      <c r="K13" s="22">
        <v>6650</v>
      </c>
      <c r="L13" s="23" t="s">
        <v>319</v>
      </c>
      <c r="M13" s="465"/>
      <c r="N13" s="801"/>
      <c r="O13" s="802"/>
      <c r="P13" s="803"/>
      <c r="Q13" s="816"/>
      <c r="R13" s="817"/>
      <c r="S13" s="818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1:32" ht="25.5" customHeight="1">
      <c r="A14" s="7"/>
      <c r="B14" s="64"/>
      <c r="C14" s="362"/>
      <c r="D14" s="350" t="s">
        <v>69</v>
      </c>
      <c r="E14" s="152" t="s">
        <v>265</v>
      </c>
      <c r="F14" s="309"/>
      <c r="G14" s="259">
        <v>2000</v>
      </c>
      <c r="H14" s="777">
        <f t="shared" si="0"/>
        <v>3450</v>
      </c>
      <c r="I14" s="778"/>
      <c r="J14" s="779"/>
      <c r="K14" s="22">
        <v>5450</v>
      </c>
      <c r="L14" s="23" t="s">
        <v>319</v>
      </c>
      <c r="M14" s="465"/>
      <c r="N14" s="801"/>
      <c r="O14" s="802"/>
      <c r="P14" s="803"/>
      <c r="Q14" s="816"/>
      <c r="R14" s="817"/>
      <c r="S14" s="818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</row>
    <row r="15" spans="2:32" ht="25.5" customHeight="1">
      <c r="B15" s="67" t="s">
        <v>85</v>
      </c>
      <c r="C15" s="362"/>
      <c r="D15" s="353" t="s">
        <v>86</v>
      </c>
      <c r="E15" s="153" t="s">
        <v>265</v>
      </c>
      <c r="F15" s="313"/>
      <c r="G15" s="70">
        <v>1900</v>
      </c>
      <c r="H15" s="777">
        <f t="shared" si="0"/>
        <v>3250</v>
      </c>
      <c r="I15" s="778"/>
      <c r="J15" s="779"/>
      <c r="K15" s="22">
        <v>5150</v>
      </c>
      <c r="L15" s="23" t="s">
        <v>319</v>
      </c>
      <c r="M15" s="465"/>
      <c r="N15" s="801"/>
      <c r="O15" s="802"/>
      <c r="P15" s="803"/>
      <c r="Q15" s="816"/>
      <c r="R15" s="817"/>
      <c r="S15" s="818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1:32" ht="25.5" customHeight="1">
      <c r="A16" s="7"/>
      <c r="B16" s="201" t="s">
        <v>393</v>
      </c>
      <c r="C16" s="362"/>
      <c r="D16" s="350" t="s">
        <v>71</v>
      </c>
      <c r="E16" s="132" t="s">
        <v>265</v>
      </c>
      <c r="F16" s="309"/>
      <c r="G16" s="259">
        <v>1300</v>
      </c>
      <c r="H16" s="777">
        <f t="shared" si="0"/>
        <v>1750</v>
      </c>
      <c r="I16" s="778"/>
      <c r="J16" s="779"/>
      <c r="K16" s="22">
        <v>3050</v>
      </c>
      <c r="L16" s="23" t="s">
        <v>319</v>
      </c>
      <c r="M16" s="465"/>
      <c r="N16" s="801"/>
      <c r="O16" s="802"/>
      <c r="P16" s="803"/>
      <c r="Q16" s="841"/>
      <c r="R16" s="842"/>
      <c r="S16" s="843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</row>
    <row r="17" spans="1:32" ht="25.5" customHeight="1">
      <c r="A17" s="7"/>
      <c r="B17" s="64"/>
      <c r="C17" s="362"/>
      <c r="D17" s="350" t="s">
        <v>70</v>
      </c>
      <c r="E17" s="132" t="s">
        <v>265</v>
      </c>
      <c r="F17" s="309"/>
      <c r="G17" s="259">
        <v>2000</v>
      </c>
      <c r="H17" s="777">
        <f t="shared" si="0"/>
        <v>3600</v>
      </c>
      <c r="I17" s="778"/>
      <c r="J17" s="779"/>
      <c r="K17" s="22">
        <v>5600</v>
      </c>
      <c r="L17" s="23" t="s">
        <v>319</v>
      </c>
      <c r="M17" s="465"/>
      <c r="N17" s="801"/>
      <c r="O17" s="802"/>
      <c r="P17" s="803"/>
      <c r="Q17" s="844"/>
      <c r="R17" s="845"/>
      <c r="S17" s="846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</row>
    <row r="18" spans="1:32" ht="25.5" customHeight="1">
      <c r="A18" s="7"/>
      <c r="B18" s="67"/>
      <c r="C18" s="362"/>
      <c r="D18" s="350" t="s">
        <v>72</v>
      </c>
      <c r="E18" s="152" t="s">
        <v>265</v>
      </c>
      <c r="F18" s="309"/>
      <c r="G18" s="647">
        <v>2900</v>
      </c>
      <c r="H18" s="777">
        <f t="shared" si="0"/>
        <v>5700</v>
      </c>
      <c r="I18" s="778"/>
      <c r="J18" s="779"/>
      <c r="K18" s="22">
        <v>8600</v>
      </c>
      <c r="L18" s="23" t="s">
        <v>319</v>
      </c>
      <c r="M18" s="465"/>
      <c r="N18" s="801"/>
      <c r="O18" s="802"/>
      <c r="P18" s="803"/>
      <c r="Q18" s="816"/>
      <c r="R18" s="817"/>
      <c r="S18" s="818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</row>
    <row r="19" spans="1:32" ht="25.5" customHeight="1">
      <c r="A19" s="7"/>
      <c r="B19" s="64"/>
      <c r="C19" s="362"/>
      <c r="D19" s="350" t="s">
        <v>347</v>
      </c>
      <c r="E19" s="132" t="s">
        <v>262</v>
      </c>
      <c r="F19" s="309"/>
      <c r="G19" s="259">
        <v>3200</v>
      </c>
      <c r="H19" s="777">
        <f t="shared" si="0"/>
        <v>8650</v>
      </c>
      <c r="I19" s="778"/>
      <c r="J19" s="779"/>
      <c r="K19" s="22">
        <v>11850</v>
      </c>
      <c r="L19" s="23" t="s">
        <v>319</v>
      </c>
      <c r="M19" s="465"/>
      <c r="N19" s="801"/>
      <c r="O19" s="802"/>
      <c r="P19" s="803"/>
      <c r="Q19" s="816"/>
      <c r="R19" s="817"/>
      <c r="S19" s="818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</row>
    <row r="20" spans="2:32" ht="25.5" customHeight="1">
      <c r="B20" s="64" t="s">
        <v>83</v>
      </c>
      <c r="C20" s="362"/>
      <c r="D20" s="350" t="s">
        <v>84</v>
      </c>
      <c r="E20" s="153" t="s">
        <v>270</v>
      </c>
      <c r="F20" s="313"/>
      <c r="G20" s="70">
        <v>2900</v>
      </c>
      <c r="H20" s="777">
        <f t="shared" si="0"/>
        <v>2950</v>
      </c>
      <c r="I20" s="778"/>
      <c r="J20" s="779"/>
      <c r="K20" s="22">
        <v>5850</v>
      </c>
      <c r="L20" s="23" t="s">
        <v>319</v>
      </c>
      <c r="M20" s="465"/>
      <c r="N20" s="801"/>
      <c r="O20" s="802"/>
      <c r="P20" s="803"/>
      <c r="Q20" s="816"/>
      <c r="R20" s="817"/>
      <c r="S20" s="818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</row>
    <row r="21" spans="2:32" ht="25.5" customHeight="1">
      <c r="B21" s="67"/>
      <c r="C21" s="362"/>
      <c r="D21" s="350" t="s">
        <v>82</v>
      </c>
      <c r="E21" s="153" t="s">
        <v>371</v>
      </c>
      <c r="F21" s="313"/>
      <c r="G21" s="70">
        <v>2100</v>
      </c>
      <c r="H21" s="777">
        <f t="shared" si="0"/>
        <v>2350</v>
      </c>
      <c r="I21" s="778"/>
      <c r="J21" s="779"/>
      <c r="K21" s="22">
        <v>4450</v>
      </c>
      <c r="L21" s="23" t="s">
        <v>319</v>
      </c>
      <c r="M21" s="465"/>
      <c r="N21" s="801"/>
      <c r="O21" s="802"/>
      <c r="P21" s="803"/>
      <c r="Q21" s="816"/>
      <c r="R21" s="817"/>
      <c r="S21" s="818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</row>
    <row r="22" spans="1:32" ht="25.5" customHeight="1">
      <c r="A22" s="7"/>
      <c r="B22" s="67"/>
      <c r="C22" s="362"/>
      <c r="D22" s="350" t="s">
        <v>77</v>
      </c>
      <c r="E22" s="151" t="s">
        <v>262</v>
      </c>
      <c r="F22" s="313"/>
      <c r="G22" s="70">
        <v>2150</v>
      </c>
      <c r="H22" s="777">
        <f t="shared" si="0"/>
        <v>3850</v>
      </c>
      <c r="I22" s="778"/>
      <c r="J22" s="779"/>
      <c r="K22" s="22">
        <v>6000</v>
      </c>
      <c r="L22" s="23" t="s">
        <v>319</v>
      </c>
      <c r="M22" s="465"/>
      <c r="N22" s="801"/>
      <c r="O22" s="802"/>
      <c r="P22" s="803"/>
      <c r="Q22" s="816"/>
      <c r="R22" s="817"/>
      <c r="S22" s="818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</row>
    <row r="23" spans="2:32" ht="25.5" customHeight="1">
      <c r="B23" s="67" t="s">
        <v>80</v>
      </c>
      <c r="C23" s="362"/>
      <c r="D23" s="350" t="s">
        <v>81</v>
      </c>
      <c r="E23" s="151" t="s">
        <v>266</v>
      </c>
      <c r="F23" s="313"/>
      <c r="G23" s="70">
        <v>2000</v>
      </c>
      <c r="H23" s="777">
        <f t="shared" si="0"/>
        <v>2350</v>
      </c>
      <c r="I23" s="778"/>
      <c r="J23" s="779"/>
      <c r="K23" s="22">
        <v>4350</v>
      </c>
      <c r="L23" s="23" t="s">
        <v>319</v>
      </c>
      <c r="M23" s="465"/>
      <c r="N23" s="801"/>
      <c r="O23" s="802"/>
      <c r="P23" s="803"/>
      <c r="Q23" s="835"/>
      <c r="R23" s="836"/>
      <c r="S23" s="837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2:32" ht="25.5" customHeight="1">
      <c r="B24" s="67"/>
      <c r="C24" s="362"/>
      <c r="D24" s="350" t="s">
        <v>79</v>
      </c>
      <c r="E24" s="151" t="s">
        <v>262</v>
      </c>
      <c r="F24" s="313"/>
      <c r="G24" s="70">
        <v>1950</v>
      </c>
      <c r="H24" s="777">
        <f t="shared" si="0"/>
        <v>3950</v>
      </c>
      <c r="I24" s="778"/>
      <c r="J24" s="779"/>
      <c r="K24" s="22">
        <v>5900</v>
      </c>
      <c r="L24" s="23" t="s">
        <v>319</v>
      </c>
      <c r="M24" s="465"/>
      <c r="N24" s="801"/>
      <c r="O24" s="802"/>
      <c r="P24" s="803"/>
      <c r="Q24" s="816"/>
      <c r="R24" s="817"/>
      <c r="S24" s="818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2:32" ht="25.5" customHeight="1">
      <c r="B25" s="67"/>
      <c r="C25" s="362"/>
      <c r="D25" s="350" t="s">
        <v>78</v>
      </c>
      <c r="E25" s="151" t="s">
        <v>262</v>
      </c>
      <c r="F25" s="663"/>
      <c r="G25" s="70">
        <v>1300</v>
      </c>
      <c r="H25" s="777">
        <f t="shared" si="0"/>
        <v>2250</v>
      </c>
      <c r="I25" s="778"/>
      <c r="J25" s="779"/>
      <c r="K25" s="22">
        <v>3550</v>
      </c>
      <c r="L25" s="23" t="s">
        <v>319</v>
      </c>
      <c r="M25" s="465"/>
      <c r="N25" s="801"/>
      <c r="O25" s="802"/>
      <c r="P25" s="803"/>
      <c r="Q25" s="816"/>
      <c r="R25" s="817"/>
      <c r="S25" s="818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</row>
    <row r="26" spans="1:32" ht="25.5" customHeight="1">
      <c r="A26" s="7"/>
      <c r="B26" s="67" t="s">
        <v>74</v>
      </c>
      <c r="C26" s="367"/>
      <c r="D26" s="350" t="s">
        <v>76</v>
      </c>
      <c r="E26" s="151" t="s">
        <v>324</v>
      </c>
      <c r="F26" s="313"/>
      <c r="G26" s="70">
        <v>1900</v>
      </c>
      <c r="H26" s="777">
        <f t="shared" si="0"/>
        <v>3400</v>
      </c>
      <c r="I26" s="778"/>
      <c r="J26" s="779"/>
      <c r="K26" s="22">
        <v>5300</v>
      </c>
      <c r="L26" s="23" t="s">
        <v>319</v>
      </c>
      <c r="M26" s="465"/>
      <c r="N26" s="801"/>
      <c r="O26" s="802"/>
      <c r="P26" s="803"/>
      <c r="Q26" s="816"/>
      <c r="R26" s="817"/>
      <c r="S26" s="818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1:32" ht="25.5" customHeight="1">
      <c r="A27" s="7"/>
      <c r="B27" s="67"/>
      <c r="C27" s="362"/>
      <c r="D27" s="350" t="s">
        <v>73</v>
      </c>
      <c r="E27" s="152" t="s">
        <v>346</v>
      </c>
      <c r="F27" s="309"/>
      <c r="G27" s="259">
        <v>1900</v>
      </c>
      <c r="H27" s="777">
        <f t="shared" si="0"/>
        <v>3600</v>
      </c>
      <c r="I27" s="778"/>
      <c r="J27" s="779"/>
      <c r="K27" s="22">
        <v>5500</v>
      </c>
      <c r="L27" s="23" t="s">
        <v>319</v>
      </c>
      <c r="M27" s="465"/>
      <c r="N27" s="801"/>
      <c r="O27" s="802"/>
      <c r="P27" s="803"/>
      <c r="Q27" s="816"/>
      <c r="R27" s="817"/>
      <c r="S27" s="818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</row>
    <row r="28" spans="2:32" ht="25.5" customHeight="1">
      <c r="B28" s="72"/>
      <c r="C28" s="362"/>
      <c r="D28" s="353" t="s">
        <v>87</v>
      </c>
      <c r="E28" s="153"/>
      <c r="F28" s="313"/>
      <c r="G28" s="70">
        <v>1650</v>
      </c>
      <c r="H28" s="777">
        <f t="shared" si="0"/>
        <v>2900</v>
      </c>
      <c r="I28" s="778"/>
      <c r="J28" s="779"/>
      <c r="K28" s="22">
        <v>4550</v>
      </c>
      <c r="L28" s="23" t="s">
        <v>319</v>
      </c>
      <c r="M28" s="465"/>
      <c r="N28" s="801"/>
      <c r="O28" s="802"/>
      <c r="P28" s="803"/>
      <c r="Q28" s="816"/>
      <c r="R28" s="817"/>
      <c r="S28" s="818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</row>
    <row r="29" spans="1:32" ht="25.5" customHeight="1">
      <c r="A29" s="7"/>
      <c r="B29" s="546"/>
      <c r="C29" s="369"/>
      <c r="D29" s="374"/>
      <c r="E29" s="547"/>
      <c r="F29" s="548"/>
      <c r="G29" s="298"/>
      <c r="H29" s="828"/>
      <c r="I29" s="829"/>
      <c r="J29" s="830"/>
      <c r="K29" s="219"/>
      <c r="L29" s="220"/>
      <c r="M29" s="219"/>
      <c r="N29" s="828"/>
      <c r="O29" s="829"/>
      <c r="P29" s="830"/>
      <c r="Q29" s="838" t="s">
        <v>389</v>
      </c>
      <c r="R29" s="839"/>
      <c r="S29" s="840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</row>
    <row r="30" spans="2:32" ht="25.5" customHeight="1">
      <c r="B30" s="67"/>
      <c r="C30" s="362"/>
      <c r="D30" s="353"/>
      <c r="E30" s="153"/>
      <c r="F30" s="313"/>
      <c r="G30" s="70"/>
      <c r="H30" s="777"/>
      <c r="I30" s="778"/>
      <c r="J30" s="779"/>
      <c r="K30" s="22"/>
      <c r="L30" s="23"/>
      <c r="M30" s="219"/>
      <c r="N30" s="828"/>
      <c r="O30" s="829"/>
      <c r="P30" s="830"/>
      <c r="Q30" s="816"/>
      <c r="R30" s="817"/>
      <c r="S30" s="818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</row>
    <row r="31" spans="2:32" ht="25.5" customHeight="1">
      <c r="B31" s="72"/>
      <c r="C31" s="362"/>
      <c r="D31" s="353"/>
      <c r="E31" s="153"/>
      <c r="F31" s="313"/>
      <c r="G31" s="70"/>
      <c r="H31" s="777"/>
      <c r="I31" s="778"/>
      <c r="J31" s="779"/>
      <c r="K31" s="22"/>
      <c r="L31" s="23"/>
      <c r="M31" s="219"/>
      <c r="N31" s="828"/>
      <c r="O31" s="829"/>
      <c r="P31" s="830"/>
      <c r="Q31" s="816"/>
      <c r="R31" s="817"/>
      <c r="S31" s="818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</row>
    <row r="32" spans="1:32" ht="25.5" customHeight="1">
      <c r="A32" s="7"/>
      <c r="B32" s="67"/>
      <c r="C32" s="362"/>
      <c r="D32" s="350"/>
      <c r="E32" s="152"/>
      <c r="F32" s="309"/>
      <c r="G32" s="259"/>
      <c r="H32" s="777"/>
      <c r="I32" s="778"/>
      <c r="J32" s="779"/>
      <c r="K32" s="22"/>
      <c r="L32" s="23"/>
      <c r="M32" s="535"/>
      <c r="N32" s="825"/>
      <c r="O32" s="826"/>
      <c r="P32" s="827"/>
      <c r="Q32" s="816"/>
      <c r="R32" s="817"/>
      <c r="S32" s="818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</row>
    <row r="33" spans="2:32" ht="25.5" customHeight="1">
      <c r="B33" s="72"/>
      <c r="C33" s="362"/>
      <c r="D33" s="357"/>
      <c r="E33" s="20"/>
      <c r="F33" s="317"/>
      <c r="G33" s="21"/>
      <c r="H33" s="777">
        <f>K33-G33</f>
        <v>0</v>
      </c>
      <c r="I33" s="778"/>
      <c r="J33" s="779"/>
      <c r="K33" s="73"/>
      <c r="L33" s="73"/>
      <c r="M33" s="217"/>
      <c r="N33" s="831"/>
      <c r="O33" s="832"/>
      <c r="P33" s="833"/>
      <c r="Q33" s="834" t="s">
        <v>280</v>
      </c>
      <c r="R33" s="817"/>
      <c r="S33" s="818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</row>
    <row r="34" spans="2:32" ht="25.5" customHeight="1" thickBot="1">
      <c r="B34" s="536"/>
      <c r="C34" s="366"/>
      <c r="D34" s="537"/>
      <c r="E34" s="51"/>
      <c r="F34" s="315"/>
      <c r="G34" s="51"/>
      <c r="H34" s="847"/>
      <c r="I34" s="847"/>
      <c r="J34" s="848"/>
      <c r="K34" s="42"/>
      <c r="L34" s="42"/>
      <c r="M34" s="538"/>
      <c r="N34" s="819"/>
      <c r="O34" s="820"/>
      <c r="P34" s="821"/>
      <c r="Q34" s="822" t="s">
        <v>409</v>
      </c>
      <c r="R34" s="823"/>
      <c r="S34" s="824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</row>
    <row r="35" spans="2:32" ht="25.5" customHeight="1" thickTop="1">
      <c r="B35" s="30"/>
      <c r="C35" s="30"/>
      <c r="D35" s="31" t="str">
        <f>CONCATENATE(FIXED(COUNTA(D9:D34),0,0),"　店")</f>
        <v>20　店</v>
      </c>
      <c r="E35" s="61"/>
      <c r="F35" s="29"/>
      <c r="G35" s="276">
        <f>SUM(G9:G31)</f>
        <v>45300</v>
      </c>
      <c r="H35" s="795">
        <f>SUM(J12:J34)</f>
        <v>0</v>
      </c>
      <c r="I35" s="796"/>
      <c r="J35" s="300">
        <f>SUM(H9:J31)</f>
        <v>74900</v>
      </c>
      <c r="K35" s="175">
        <f>SUM(K9:K31)</f>
        <v>120200</v>
      </c>
      <c r="L35" s="32"/>
      <c r="M35" s="33">
        <f>SUM(M9:M31)</f>
        <v>0</v>
      </c>
      <c r="N35" s="737">
        <f>SUM(N9:P31)</f>
        <v>0</v>
      </c>
      <c r="O35" s="748"/>
      <c r="P35" s="749"/>
      <c r="Q35" s="751"/>
      <c r="R35" s="751"/>
      <c r="S35" s="752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</row>
    <row r="36" spans="2:32" ht="13.5" customHeight="1">
      <c r="B36" s="398" t="s">
        <v>375</v>
      </c>
      <c r="C36" s="398"/>
      <c r="D36" s="245"/>
      <c r="E36" s="398"/>
      <c r="F36" s="398"/>
      <c r="G36" s="442"/>
      <c r="H36" s="442"/>
      <c r="I36" s="442"/>
      <c r="J36" s="442"/>
      <c r="K36" s="442"/>
      <c r="L36" s="398"/>
      <c r="M36" s="443"/>
      <c r="N36" s="443"/>
      <c r="O36" s="444"/>
      <c r="P36" s="444"/>
      <c r="Q36" s="269"/>
      <c r="R36" s="269"/>
      <c r="S36" s="269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</row>
    <row r="37" spans="2:19" ht="13.5">
      <c r="B37" s="23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</row>
    <row r="38" spans="2:32" ht="17.25" customHeight="1">
      <c r="B38" s="227" t="s">
        <v>344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</row>
    <row r="39" spans="2:32" ht="13.5">
      <c r="B39" s="238" t="s">
        <v>403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</row>
    <row r="40" spans="2:32" ht="13.5">
      <c r="B40" s="238" t="s">
        <v>402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</row>
    <row r="41" spans="2:32" ht="13.5">
      <c r="B41" s="238" t="s">
        <v>345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</row>
    <row r="42" spans="2:32" ht="13.5">
      <c r="B42" s="227" t="s">
        <v>426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</row>
    <row r="43" spans="2:32" ht="13.5">
      <c r="B43" s="238" t="s">
        <v>401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</row>
    <row r="44" spans="2:32" ht="13.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</row>
    <row r="45" spans="2:32" ht="13.5"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</row>
    <row r="46" spans="2:32" ht="13.5"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</row>
    <row r="47" spans="2:32" ht="13.5"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</row>
    <row r="48" spans="2:32" ht="13.5"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</row>
    <row r="49" spans="2:32" ht="13.5"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</row>
    <row r="50" spans="2:32" ht="13.5"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</row>
    <row r="51" spans="2:32" ht="13.5"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</row>
    <row r="52" spans="2:32" ht="13.5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</row>
    <row r="53" spans="2:32" ht="13.5"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</row>
  </sheetData>
  <sheetProtection password="CC41" sheet="1"/>
  <mergeCells count="97">
    <mergeCell ref="H35:I35"/>
    <mergeCell ref="H2:K2"/>
    <mergeCell ref="H28:J28"/>
    <mergeCell ref="H30:J30"/>
    <mergeCell ref="H31:J31"/>
    <mergeCell ref="H25:J25"/>
    <mergeCell ref="H24:J24"/>
    <mergeCell ref="H23:J23"/>
    <mergeCell ref="H20:J20"/>
    <mergeCell ref="H33:J33"/>
    <mergeCell ref="H34:J34"/>
    <mergeCell ref="H9:J9"/>
    <mergeCell ref="H14:J14"/>
    <mergeCell ref="H17:J17"/>
    <mergeCell ref="H16:J16"/>
    <mergeCell ref="H29:J29"/>
    <mergeCell ref="H10:J10"/>
    <mergeCell ref="H13:J13"/>
    <mergeCell ref="H32:J32"/>
    <mergeCell ref="H26:J26"/>
    <mergeCell ref="H22:J22"/>
    <mergeCell ref="H21:J21"/>
    <mergeCell ref="Q26:S26"/>
    <mergeCell ref="H15:J15"/>
    <mergeCell ref="H19:J19"/>
    <mergeCell ref="H18:J18"/>
    <mergeCell ref="Q22:S22"/>
    <mergeCell ref="Q17:S17"/>
    <mergeCell ref="N18:P18"/>
    <mergeCell ref="Q18:S18"/>
    <mergeCell ref="H27:J27"/>
    <mergeCell ref="H12:J12"/>
    <mergeCell ref="Q21:S21"/>
    <mergeCell ref="N24:P24"/>
    <mergeCell ref="Q24:S24"/>
    <mergeCell ref="H11:J11"/>
    <mergeCell ref="Q16:S16"/>
    <mergeCell ref="N13:P13"/>
    <mergeCell ref="Q13:S13"/>
    <mergeCell ref="N22:P22"/>
    <mergeCell ref="N31:P31"/>
    <mergeCell ref="N30:P30"/>
    <mergeCell ref="N15:P15"/>
    <mergeCell ref="N28:P28"/>
    <mergeCell ref="Q20:S20"/>
    <mergeCell ref="N26:P26"/>
    <mergeCell ref="Q29:S29"/>
    <mergeCell ref="Q15:S15"/>
    <mergeCell ref="Q25:S25"/>
    <mergeCell ref="N16:P16"/>
    <mergeCell ref="N33:P33"/>
    <mergeCell ref="R2:S2"/>
    <mergeCell ref="M2:P2"/>
    <mergeCell ref="N21:P21"/>
    <mergeCell ref="N20:P20"/>
    <mergeCell ref="Q33:S33"/>
    <mergeCell ref="N19:P19"/>
    <mergeCell ref="Q19:S19"/>
    <mergeCell ref="Q23:S23"/>
    <mergeCell ref="Q27:S27"/>
    <mergeCell ref="N34:P34"/>
    <mergeCell ref="Q34:S34"/>
    <mergeCell ref="N35:P35"/>
    <mergeCell ref="Q35:S35"/>
    <mergeCell ref="Q28:S28"/>
    <mergeCell ref="Q30:S30"/>
    <mergeCell ref="Q31:S31"/>
    <mergeCell ref="N32:P32"/>
    <mergeCell ref="Q32:S32"/>
    <mergeCell ref="N29:P29"/>
    <mergeCell ref="N27:P27"/>
    <mergeCell ref="N9:P9"/>
    <mergeCell ref="Q6:R6"/>
    <mergeCell ref="C8:E8"/>
    <mergeCell ref="N25:P25"/>
    <mergeCell ref="N23:P23"/>
    <mergeCell ref="Q10:S10"/>
    <mergeCell ref="N14:P14"/>
    <mergeCell ref="Q14:S14"/>
    <mergeCell ref="N17:P17"/>
    <mergeCell ref="N12:P12"/>
    <mergeCell ref="N10:P10"/>
    <mergeCell ref="C7:K7"/>
    <mergeCell ref="H8:I8"/>
    <mergeCell ref="Q9:S9"/>
    <mergeCell ref="Q12:S12"/>
    <mergeCell ref="N11:P11"/>
    <mergeCell ref="Q11:S11"/>
    <mergeCell ref="C2:F2"/>
    <mergeCell ref="B7:B8"/>
    <mergeCell ref="M7:M8"/>
    <mergeCell ref="N7:P8"/>
    <mergeCell ref="Q7:S8"/>
    <mergeCell ref="Q5:R5"/>
    <mergeCell ref="C3:K3"/>
    <mergeCell ref="N3:O3"/>
    <mergeCell ref="P3:R3"/>
  </mergeCells>
  <conditionalFormatting sqref="M9:M28 M30:M32">
    <cfRule type="expression" priority="3" dxfId="0">
      <formula>OR(G9&lt;M9,MOD(M9,50))</formula>
    </cfRule>
  </conditionalFormatting>
  <conditionalFormatting sqref="N9:P28 N30:P32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4">
    <dataValidation operator="lessThanOrEqual" allowBlank="1" showInputMessage="1" showErrorMessage="1" sqref="B37:B43"/>
    <dataValidation errorStyle="warning" type="custom" allowBlank="1" showInputMessage="1" showErrorMessage="1" errorTitle="数値エラー" error="基本部数を超えているか50枚単位ではありません。" sqref="M9:M32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10:P32">
      <formula1>AND(M10=G10,MOD(M10,50)=0)</formula1>
    </dataValidation>
    <dataValidation type="custom" showInputMessage="1" showErrorMessage="1" errorTitle="折込数を確認してください" error="折込数が未入力、または正しい数値が入力されていません。" sqref="N9:P9">
      <formula1>AND(M9&gt;=500,MOD(M9,50)=0)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3"/>
  <headerFooter alignWithMargins="0">
    <oddFooter>&amp;R&amp;9 2024年4月現在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2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7" t="s">
        <v>1</v>
      </c>
      <c r="C2" s="772">
        <f>'表紙'!B4</f>
        <v>0</v>
      </c>
      <c r="D2" s="772"/>
      <c r="E2" s="772"/>
      <c r="F2" s="773"/>
      <c r="G2" s="5" t="s">
        <v>34</v>
      </c>
      <c r="H2" s="780">
        <f>'表紙'!B6</f>
        <v>0</v>
      </c>
      <c r="I2" s="780"/>
      <c r="J2" s="780"/>
      <c r="K2" s="781"/>
      <c r="L2" s="5" t="s">
        <v>2</v>
      </c>
      <c r="M2" s="727">
        <f>'表紙'!C4</f>
        <v>0</v>
      </c>
      <c r="N2" s="727"/>
      <c r="O2" s="727"/>
      <c r="P2" s="727"/>
      <c r="Q2" s="5" t="s">
        <v>4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727"/>
      <c r="L3" s="5" t="s">
        <v>3</v>
      </c>
      <c r="M3" s="460">
        <f>'表紙'!H4</f>
        <v>0</v>
      </c>
      <c r="N3" s="728" t="s">
        <v>6</v>
      </c>
      <c r="O3" s="728"/>
      <c r="P3" s="800">
        <f>SUM(M18:P18,M32:P32)</f>
        <v>0</v>
      </c>
      <c r="Q3" s="800"/>
      <c r="R3" s="800"/>
      <c r="S3" s="111" t="s">
        <v>7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0:32" ht="22.5" customHeight="1"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</row>
    <row r="5" spans="2:32" ht="22.5" customHeight="1">
      <c r="B5" s="112" t="s">
        <v>88</v>
      </c>
      <c r="P5" s="170" t="s">
        <v>36</v>
      </c>
      <c r="Q5" s="723">
        <f>G18</f>
        <v>10400</v>
      </c>
      <c r="R5" s="723"/>
      <c r="S5" s="171" t="s">
        <v>7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6:32" ht="22.5" customHeight="1">
      <c r="P6" s="170" t="s">
        <v>37</v>
      </c>
      <c r="Q6" s="731">
        <f>K18</f>
        <v>23350</v>
      </c>
      <c r="R6" s="731"/>
      <c r="S6" s="171" t="s">
        <v>7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1:32" ht="18" customHeight="1">
      <c r="A7" s="7"/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40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1:32" ht="18" customHeight="1">
      <c r="A8" s="7"/>
      <c r="B8" s="712"/>
      <c r="C8" s="696" t="s">
        <v>41</v>
      </c>
      <c r="D8" s="698"/>
      <c r="E8" s="698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18"/>
      <c r="O8" s="719"/>
      <c r="P8" s="720"/>
      <c r="Q8" s="721"/>
      <c r="R8" s="721"/>
      <c r="S8" s="722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1:32" ht="25.5" customHeight="1">
      <c r="A9" s="7"/>
      <c r="B9" s="575" t="s">
        <v>89</v>
      </c>
      <c r="C9" s="307"/>
      <c r="D9" s="576" t="s">
        <v>90</v>
      </c>
      <c r="E9" s="577" t="s">
        <v>268</v>
      </c>
      <c r="F9" s="656"/>
      <c r="G9" s="657">
        <v>1700</v>
      </c>
      <c r="H9" s="912">
        <f aca="true" t="shared" si="0" ref="H9:H17">K9-G9</f>
        <v>1550</v>
      </c>
      <c r="I9" s="913"/>
      <c r="J9" s="914"/>
      <c r="K9" s="578">
        <v>3250</v>
      </c>
      <c r="L9" s="268" t="s">
        <v>318</v>
      </c>
      <c r="M9" s="463"/>
      <c r="N9" s="855"/>
      <c r="O9" s="856"/>
      <c r="P9" s="857"/>
      <c r="Q9" s="524"/>
      <c r="R9" s="525"/>
      <c r="S9" s="526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1:32" ht="25.5" customHeight="1">
      <c r="A10" s="7"/>
      <c r="B10" s="870" t="s">
        <v>95</v>
      </c>
      <c r="C10" s="363"/>
      <c r="D10" s="579" t="s">
        <v>97</v>
      </c>
      <c r="E10" s="155" t="s">
        <v>271</v>
      </c>
      <c r="F10" s="318"/>
      <c r="G10" s="658">
        <v>1000</v>
      </c>
      <c r="H10" s="774">
        <f>K10-G10</f>
        <v>2000</v>
      </c>
      <c r="I10" s="775"/>
      <c r="J10" s="776"/>
      <c r="K10" s="46">
        <v>3000</v>
      </c>
      <c r="L10" s="77" t="s">
        <v>318</v>
      </c>
      <c r="M10" s="534"/>
      <c r="N10" s="813"/>
      <c r="O10" s="814"/>
      <c r="P10" s="815"/>
      <c r="Q10" s="542"/>
      <c r="R10" s="543"/>
      <c r="S10" s="544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1:32" ht="25.5" customHeight="1">
      <c r="A11" s="7"/>
      <c r="B11" s="871"/>
      <c r="C11" s="365"/>
      <c r="D11" s="371" t="s">
        <v>96</v>
      </c>
      <c r="E11" s="156" t="s">
        <v>262</v>
      </c>
      <c r="F11" s="319"/>
      <c r="G11" s="282">
        <v>1000</v>
      </c>
      <c r="H11" s="861">
        <f>K11-G11</f>
        <v>2000</v>
      </c>
      <c r="I11" s="862"/>
      <c r="J11" s="863"/>
      <c r="K11" s="49">
        <v>3000</v>
      </c>
      <c r="L11" s="79" t="s">
        <v>318</v>
      </c>
      <c r="M11" s="530"/>
      <c r="N11" s="858"/>
      <c r="O11" s="859"/>
      <c r="P11" s="860"/>
      <c r="Q11" s="542"/>
      <c r="R11" s="543"/>
      <c r="S11" s="544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1:32" ht="25.5" customHeight="1">
      <c r="A12" s="7"/>
      <c r="B12" s="867" t="s">
        <v>91</v>
      </c>
      <c r="C12" s="363"/>
      <c r="D12" s="370" t="s">
        <v>93</v>
      </c>
      <c r="E12" s="155" t="s">
        <v>266</v>
      </c>
      <c r="F12" s="318"/>
      <c r="G12" s="658">
        <v>1450</v>
      </c>
      <c r="H12" s="774">
        <f>K12-G12</f>
        <v>1700</v>
      </c>
      <c r="I12" s="775"/>
      <c r="J12" s="776"/>
      <c r="K12" s="46">
        <v>3150</v>
      </c>
      <c r="L12" s="77" t="s">
        <v>318</v>
      </c>
      <c r="M12" s="534"/>
      <c r="N12" s="813"/>
      <c r="O12" s="814"/>
      <c r="P12" s="815"/>
      <c r="Q12" s="542"/>
      <c r="R12" s="543"/>
      <c r="S12" s="544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1:32" ht="25.5" customHeight="1">
      <c r="A13" s="7"/>
      <c r="B13" s="868"/>
      <c r="C13" s="362"/>
      <c r="D13" s="350" t="s">
        <v>94</v>
      </c>
      <c r="E13" s="132" t="s">
        <v>268</v>
      </c>
      <c r="F13" s="309"/>
      <c r="G13" s="259">
        <v>1400</v>
      </c>
      <c r="H13" s="777">
        <f>K13-G13</f>
        <v>1550</v>
      </c>
      <c r="I13" s="778"/>
      <c r="J13" s="779"/>
      <c r="K13" s="22">
        <v>2950</v>
      </c>
      <c r="L13" s="23" t="s">
        <v>318</v>
      </c>
      <c r="M13" s="465"/>
      <c r="N13" s="801"/>
      <c r="O13" s="802"/>
      <c r="P13" s="803"/>
      <c r="Q13" s="542"/>
      <c r="R13" s="543"/>
      <c r="S13" s="544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1:32" ht="25.5" customHeight="1">
      <c r="A14" s="7"/>
      <c r="B14" s="869"/>
      <c r="C14" s="394"/>
      <c r="D14" s="389" t="s">
        <v>92</v>
      </c>
      <c r="E14" s="265" t="s">
        <v>372</v>
      </c>
      <c r="F14" s="323"/>
      <c r="G14" s="659">
        <v>3850</v>
      </c>
      <c r="H14" s="915">
        <f t="shared" si="0"/>
        <v>4150</v>
      </c>
      <c r="I14" s="916"/>
      <c r="J14" s="917"/>
      <c r="K14" s="204">
        <v>8000</v>
      </c>
      <c r="L14" s="545" t="s">
        <v>318</v>
      </c>
      <c r="M14" s="464"/>
      <c r="N14" s="864"/>
      <c r="O14" s="865"/>
      <c r="P14" s="866"/>
      <c r="Q14" s="527"/>
      <c r="R14" s="528"/>
      <c r="S14" s="529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</row>
    <row r="15" spans="1:32" ht="25.5" customHeight="1">
      <c r="A15" s="7"/>
      <c r="B15" s="549"/>
      <c r="C15" s="550"/>
      <c r="D15" s="551"/>
      <c r="E15" s="552"/>
      <c r="F15" s="553"/>
      <c r="G15" s="554"/>
      <c r="H15" s="921">
        <f t="shared" si="0"/>
        <v>0</v>
      </c>
      <c r="I15" s="922"/>
      <c r="J15" s="923"/>
      <c r="K15" s="555"/>
      <c r="L15" s="556"/>
      <c r="M15" s="557"/>
      <c r="N15" s="883"/>
      <c r="O15" s="884"/>
      <c r="P15" s="885"/>
      <c r="Q15" s="542"/>
      <c r="R15" s="543"/>
      <c r="S15" s="544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1:32" ht="25.5" customHeight="1">
      <c r="A16" s="7"/>
      <c r="B16" s="558"/>
      <c r="C16" s="559"/>
      <c r="D16" s="560"/>
      <c r="E16" s="561"/>
      <c r="F16" s="562"/>
      <c r="G16" s="563"/>
      <c r="H16" s="849">
        <f t="shared" si="0"/>
        <v>0</v>
      </c>
      <c r="I16" s="850"/>
      <c r="J16" s="851"/>
      <c r="K16" s="519"/>
      <c r="L16" s="564"/>
      <c r="M16" s="565"/>
      <c r="N16" s="852"/>
      <c r="O16" s="853"/>
      <c r="P16" s="854"/>
      <c r="Q16" s="542"/>
      <c r="R16" s="543"/>
      <c r="S16" s="544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</row>
    <row r="17" spans="1:32" ht="25.5" customHeight="1" thickBot="1">
      <c r="A17" s="7"/>
      <c r="B17" s="566"/>
      <c r="C17" s="567"/>
      <c r="D17" s="568"/>
      <c r="E17" s="569"/>
      <c r="F17" s="570"/>
      <c r="G17" s="571"/>
      <c r="H17" s="828">
        <f t="shared" si="0"/>
        <v>0</v>
      </c>
      <c r="I17" s="829"/>
      <c r="J17" s="830"/>
      <c r="K17" s="572"/>
      <c r="L17" s="573"/>
      <c r="M17" s="574"/>
      <c r="N17" s="872"/>
      <c r="O17" s="873"/>
      <c r="P17" s="874"/>
      <c r="Q17" s="539"/>
      <c r="R17" s="540"/>
      <c r="S17" s="5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</row>
    <row r="18" spans="1:32" ht="25.5" customHeight="1" thickTop="1">
      <c r="A18" s="7"/>
      <c r="B18" s="85"/>
      <c r="C18" s="14"/>
      <c r="D18" s="86" t="str">
        <f>CONCATENATE(FIXED(COUNTA(D9:D17),0,0),"　店")</f>
        <v>6　店</v>
      </c>
      <c r="E18" s="63"/>
      <c r="F18" s="285"/>
      <c r="G18" s="284">
        <f>SUM(G9:G14)</f>
        <v>10400</v>
      </c>
      <c r="H18" s="797">
        <f>SUM(J16:J17)</f>
        <v>0</v>
      </c>
      <c r="I18" s="798"/>
      <c r="J18" s="301">
        <f>SUM(H9:J17)</f>
        <v>12950</v>
      </c>
      <c r="K18" s="148">
        <f>SUM(K9:K15)</f>
        <v>23350</v>
      </c>
      <c r="L18" s="10"/>
      <c r="M18" s="88">
        <f>SUM(M9:M15)</f>
        <v>0</v>
      </c>
      <c r="N18" s="875">
        <f>SUM(N9:P15)</f>
        <v>0</v>
      </c>
      <c r="O18" s="876"/>
      <c r="P18" s="877"/>
      <c r="Q18" s="878"/>
      <c r="R18" s="879"/>
      <c r="S18" s="880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</row>
    <row r="19" spans="1:32" ht="22.5" customHeight="1">
      <c r="A19" s="12"/>
      <c r="B19" s="89"/>
      <c r="C19" s="18"/>
      <c r="D19" s="90"/>
      <c r="E19" s="91"/>
      <c r="F19" s="91"/>
      <c r="G19" s="92"/>
      <c r="H19" s="92"/>
      <c r="I19" s="92"/>
      <c r="J19" s="58"/>
      <c r="K19" s="58"/>
      <c r="L19" s="8"/>
      <c r="M19" s="59"/>
      <c r="N19" s="881"/>
      <c r="O19" s="881"/>
      <c r="P19" s="881"/>
      <c r="Q19" s="882"/>
      <c r="R19" s="882"/>
      <c r="S19" s="882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</row>
    <row r="20" spans="2:32" ht="22.5" customHeight="1">
      <c r="B20" s="112" t="s">
        <v>98</v>
      </c>
      <c r="C20" s="11"/>
      <c r="D20" s="15"/>
      <c r="E20" s="93"/>
      <c r="F20" s="93"/>
      <c r="G20" s="94"/>
      <c r="H20" s="94"/>
      <c r="I20" s="94"/>
      <c r="J20" s="17"/>
      <c r="K20" s="17"/>
      <c r="L20" s="10"/>
      <c r="M20" s="87"/>
      <c r="N20" s="17"/>
      <c r="O20" s="173"/>
      <c r="P20" s="17" t="s">
        <v>36</v>
      </c>
      <c r="Q20" s="723">
        <f>G32</f>
        <v>7400</v>
      </c>
      <c r="R20" s="723"/>
      <c r="S20" s="174" t="s">
        <v>7</v>
      </c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</row>
    <row r="21" spans="2:32" ht="22.5" customHeight="1">
      <c r="B21" s="95"/>
      <c r="C21" s="12"/>
      <c r="D21" s="15"/>
      <c r="E21" s="63"/>
      <c r="F21" s="63"/>
      <c r="G21" s="94"/>
      <c r="H21" s="94"/>
      <c r="I21" s="94"/>
      <c r="J21" s="17"/>
      <c r="K21" s="17"/>
      <c r="L21" s="10"/>
      <c r="M21" s="87"/>
      <c r="N21" s="17"/>
      <c r="O21" s="173"/>
      <c r="P21" s="17" t="s">
        <v>37</v>
      </c>
      <c r="Q21" s="731">
        <f>K32</f>
        <v>15750</v>
      </c>
      <c r="R21" s="731"/>
      <c r="S21" s="174" t="s">
        <v>7</v>
      </c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</row>
    <row r="22" spans="2:32" ht="18" customHeight="1">
      <c r="B22" s="711" t="s">
        <v>8</v>
      </c>
      <c r="C22" s="696" t="s">
        <v>314</v>
      </c>
      <c r="D22" s="698"/>
      <c r="E22" s="698"/>
      <c r="F22" s="698"/>
      <c r="G22" s="698"/>
      <c r="H22" s="698"/>
      <c r="I22" s="698"/>
      <c r="J22" s="698"/>
      <c r="K22" s="698"/>
      <c r="L22" s="9" t="s">
        <v>321</v>
      </c>
      <c r="M22" s="713" t="s">
        <v>38</v>
      </c>
      <c r="N22" s="715" t="s">
        <v>313</v>
      </c>
      <c r="O22" s="716"/>
      <c r="P22" s="717"/>
      <c r="Q22" s="716" t="s">
        <v>40</v>
      </c>
      <c r="R22" s="716"/>
      <c r="S22" s="717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</row>
    <row r="23" spans="2:32" ht="18" customHeight="1">
      <c r="B23" s="886"/>
      <c r="C23" s="696" t="s">
        <v>41</v>
      </c>
      <c r="D23" s="698"/>
      <c r="E23" s="698"/>
      <c r="F23" s="256"/>
      <c r="G23" s="257" t="s">
        <v>312</v>
      </c>
      <c r="H23" s="698"/>
      <c r="I23" s="698"/>
      <c r="J23" s="295" t="s">
        <v>10</v>
      </c>
      <c r="K23" s="166" t="s">
        <v>11</v>
      </c>
      <c r="L23" s="9" t="s">
        <v>316</v>
      </c>
      <c r="M23" s="714"/>
      <c r="N23" s="718"/>
      <c r="O23" s="719"/>
      <c r="P23" s="720"/>
      <c r="Q23" s="721"/>
      <c r="R23" s="721"/>
      <c r="S23" s="722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2:32" ht="25.5" customHeight="1">
      <c r="B24" s="96"/>
      <c r="C24" s="364"/>
      <c r="D24" s="373" t="s">
        <v>260</v>
      </c>
      <c r="E24" s="203" t="s">
        <v>272</v>
      </c>
      <c r="F24" s="660"/>
      <c r="G24" s="661">
        <v>1700</v>
      </c>
      <c r="H24" s="775">
        <f>K24-G24</f>
        <v>2000</v>
      </c>
      <c r="I24" s="775"/>
      <c r="J24" s="776"/>
      <c r="K24" s="98">
        <v>3700</v>
      </c>
      <c r="L24" s="10" t="s">
        <v>319</v>
      </c>
      <c r="M24" s="461"/>
      <c r="N24" s="724"/>
      <c r="O24" s="725"/>
      <c r="P24" s="726"/>
      <c r="Q24" s="893"/>
      <c r="R24" s="894"/>
      <c r="S24" s="895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2:32" ht="25.5" customHeight="1">
      <c r="B25" s="96"/>
      <c r="C25" s="367" t="s">
        <v>63</v>
      </c>
      <c r="D25" s="373" t="s">
        <v>261</v>
      </c>
      <c r="E25" s="203" t="s">
        <v>270</v>
      </c>
      <c r="F25" s="660"/>
      <c r="G25" s="661">
        <v>2500</v>
      </c>
      <c r="H25" s="778">
        <f>K25-G25</f>
        <v>2450</v>
      </c>
      <c r="I25" s="778"/>
      <c r="J25" s="779"/>
      <c r="K25" s="98">
        <v>4950</v>
      </c>
      <c r="L25" s="23" t="s">
        <v>319</v>
      </c>
      <c r="M25" s="461"/>
      <c r="N25" s="724"/>
      <c r="O25" s="725"/>
      <c r="P25" s="726"/>
      <c r="Q25" s="896" t="s">
        <v>339</v>
      </c>
      <c r="R25" s="897"/>
      <c r="S25" s="898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</row>
    <row r="26" spans="2:32" ht="25.5" customHeight="1">
      <c r="B26" s="67"/>
      <c r="C26" s="367"/>
      <c r="D26" s="350" t="s">
        <v>259</v>
      </c>
      <c r="E26" s="47" t="s">
        <v>272</v>
      </c>
      <c r="F26" s="313"/>
      <c r="G26" s="259">
        <v>2350</v>
      </c>
      <c r="H26" s="778">
        <f>K26-G26</f>
        <v>3350</v>
      </c>
      <c r="I26" s="778"/>
      <c r="J26" s="779"/>
      <c r="K26" s="22">
        <v>5700</v>
      </c>
      <c r="L26" s="23" t="s">
        <v>319</v>
      </c>
      <c r="M26" s="461"/>
      <c r="N26" s="724"/>
      <c r="O26" s="725"/>
      <c r="P26" s="726"/>
      <c r="Q26" s="896"/>
      <c r="R26" s="897"/>
      <c r="S26" s="898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2:32" ht="25.5" customHeight="1">
      <c r="B27" s="67"/>
      <c r="C27" s="367" t="s">
        <v>75</v>
      </c>
      <c r="D27" s="350" t="s">
        <v>99</v>
      </c>
      <c r="E27" s="47" t="s">
        <v>266</v>
      </c>
      <c r="F27" s="313"/>
      <c r="G27" s="259">
        <v>600</v>
      </c>
      <c r="H27" s="778">
        <f>K27-G27</f>
        <v>550</v>
      </c>
      <c r="I27" s="778"/>
      <c r="J27" s="779"/>
      <c r="K27" s="22">
        <v>1150</v>
      </c>
      <c r="L27" s="23" t="s">
        <v>318</v>
      </c>
      <c r="M27" s="461"/>
      <c r="N27" s="724"/>
      <c r="O27" s="725"/>
      <c r="P27" s="726"/>
      <c r="Q27" s="379" t="s">
        <v>369</v>
      </c>
      <c r="R27" s="377"/>
      <c r="S27" s="378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</row>
    <row r="28" spans="2:32" ht="25.5" customHeight="1">
      <c r="B28" s="67"/>
      <c r="C28" s="367" t="s">
        <v>119</v>
      </c>
      <c r="D28" s="350" t="s">
        <v>100</v>
      </c>
      <c r="E28" s="47" t="s">
        <v>266</v>
      </c>
      <c r="F28" s="313"/>
      <c r="G28" s="259">
        <v>250</v>
      </c>
      <c r="H28" s="909"/>
      <c r="I28" s="910"/>
      <c r="J28" s="911"/>
      <c r="K28" s="22">
        <f>G28</f>
        <v>250</v>
      </c>
      <c r="L28" s="334"/>
      <c r="M28" s="461"/>
      <c r="N28" s="918"/>
      <c r="O28" s="919"/>
      <c r="P28" s="920"/>
      <c r="Q28" s="887" t="s">
        <v>432</v>
      </c>
      <c r="R28" s="888"/>
      <c r="S28" s="889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</row>
    <row r="29" spans="2:32" ht="25.5" customHeight="1">
      <c r="B29" s="221"/>
      <c r="C29" s="368"/>
      <c r="D29" s="374"/>
      <c r="E29" s="222"/>
      <c r="F29" s="266"/>
      <c r="G29" s="298"/>
      <c r="H29" s="778"/>
      <c r="I29" s="778"/>
      <c r="J29" s="779"/>
      <c r="K29" s="219"/>
      <c r="L29" s="219"/>
      <c r="M29" s="214"/>
      <c r="N29" s="890"/>
      <c r="O29" s="891"/>
      <c r="P29" s="892"/>
      <c r="Q29" s="905" t="s">
        <v>281</v>
      </c>
      <c r="R29" s="842"/>
      <c r="S29" s="843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</row>
    <row r="30" spans="2:32" ht="25.5" customHeight="1">
      <c r="B30" s="218"/>
      <c r="C30" s="369"/>
      <c r="D30" s="375"/>
      <c r="E30" s="244"/>
      <c r="F30" s="267"/>
      <c r="G30" s="298"/>
      <c r="H30" s="778"/>
      <c r="I30" s="778"/>
      <c r="J30" s="779"/>
      <c r="K30" s="219"/>
      <c r="L30" s="220"/>
      <c r="M30" s="214"/>
      <c r="N30" s="890"/>
      <c r="O30" s="891"/>
      <c r="P30" s="892"/>
      <c r="Q30" s="906" t="s">
        <v>410</v>
      </c>
      <c r="R30" s="907"/>
      <c r="S30" s="908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</row>
    <row r="31" spans="2:32" ht="25.5" customHeight="1" thickBot="1">
      <c r="B31" s="74"/>
      <c r="C31" s="361"/>
      <c r="D31" s="358"/>
      <c r="E31" s="7"/>
      <c r="F31" s="12"/>
      <c r="G31" s="7"/>
      <c r="H31" s="900"/>
      <c r="I31" s="900"/>
      <c r="J31" s="901"/>
      <c r="K31" s="27"/>
      <c r="L31" s="27"/>
      <c r="M31" s="12"/>
      <c r="N31" s="899"/>
      <c r="O31" s="900"/>
      <c r="P31" s="901"/>
      <c r="Q31" s="902"/>
      <c r="R31" s="903"/>
      <c r="S31" s="904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</row>
    <row r="32" spans="2:32" ht="25.5" customHeight="1" thickTop="1">
      <c r="B32" s="30"/>
      <c r="C32" s="30"/>
      <c r="D32" s="31" t="str">
        <f>CONCATENATE(FIXED(COUNTA(D24:D31),0,0),"　店")</f>
        <v>5　店</v>
      </c>
      <c r="E32" s="61"/>
      <c r="F32" s="29"/>
      <c r="G32" s="276">
        <f>SUM(G24:G29)</f>
        <v>7400</v>
      </c>
      <c r="H32" s="797">
        <f>SUM(J31:J31)</f>
        <v>0</v>
      </c>
      <c r="I32" s="798"/>
      <c r="J32" s="301">
        <f>SUM(H24:J31)</f>
        <v>8350</v>
      </c>
      <c r="K32" s="175">
        <f>SUM(K24:K29)</f>
        <v>15750</v>
      </c>
      <c r="L32" s="32"/>
      <c r="M32" s="33">
        <f>SUM(M24:M29)</f>
        <v>0</v>
      </c>
      <c r="N32" s="737">
        <f>SUM(N24:P28)</f>
        <v>0</v>
      </c>
      <c r="O32" s="748"/>
      <c r="P32" s="749"/>
      <c r="Q32" s="751"/>
      <c r="R32" s="751"/>
      <c r="S32" s="752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</row>
    <row r="33" spans="2:32" ht="13.5" customHeight="1">
      <c r="B33" s="398" t="s">
        <v>375</v>
      </c>
      <c r="C33" s="12"/>
      <c r="D33" s="245"/>
      <c r="E33" s="12"/>
      <c r="F33" s="12"/>
      <c r="G33" s="246"/>
      <c r="H33" s="246"/>
      <c r="I33" s="246"/>
      <c r="J33" s="246"/>
      <c r="K33" s="246"/>
      <c r="L33" s="12"/>
      <c r="M33" s="87"/>
      <c r="N33" s="87"/>
      <c r="O33" s="248"/>
      <c r="P33" s="248"/>
      <c r="Q33" s="60"/>
      <c r="R33" s="60"/>
      <c r="S33" s="60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</row>
    <row r="34" ht="13.5">
      <c r="B34" s="247"/>
    </row>
    <row r="35" spans="2:32" ht="17.25" customHeight="1">
      <c r="B35" s="227" t="s">
        <v>344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</row>
    <row r="36" spans="2:32" ht="13.5">
      <c r="B36" s="238" t="s">
        <v>403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</row>
    <row r="37" spans="2:32" ht="13.5">
      <c r="B37" s="238" t="s">
        <v>402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</row>
    <row r="38" spans="2:32" ht="13.5">
      <c r="B38" s="238" t="s">
        <v>345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</row>
    <row r="39" spans="2:32" ht="13.5">
      <c r="B39" s="227" t="s">
        <v>426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</row>
    <row r="40" spans="2:32" ht="13.5">
      <c r="B40" s="238" t="s">
        <v>401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</row>
    <row r="41" spans="2:32" ht="13.5"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</row>
    <row r="42" spans="2:32" ht="13.5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</row>
    <row r="43" spans="2:32" ht="13.5"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</row>
    <row r="44" spans="2:32" ht="13.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</row>
    <row r="45" spans="2:32" ht="13.5"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</row>
    <row r="46" spans="2:32" ht="13.5"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</row>
    <row r="47" spans="2:32" ht="13.5"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</row>
    <row r="48" spans="2:32" ht="13.5"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</row>
    <row r="49" spans="2:32" ht="13.5"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</row>
    <row r="50" spans="2:32" ht="13.5"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</row>
    <row r="51" spans="2:32" ht="13.5"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</row>
    <row r="52" spans="2:32" ht="13.5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</row>
  </sheetData>
  <sheetProtection password="CC41" sheet="1"/>
  <mergeCells count="76">
    <mergeCell ref="H2:K2"/>
    <mergeCell ref="H31:J31"/>
    <mergeCell ref="H18:I18"/>
    <mergeCell ref="H32:I32"/>
    <mergeCell ref="H15:J15"/>
    <mergeCell ref="H30:J30"/>
    <mergeCell ref="H24:J24"/>
    <mergeCell ref="H25:J25"/>
    <mergeCell ref="H26:J26"/>
    <mergeCell ref="H27:J27"/>
    <mergeCell ref="H28:J28"/>
    <mergeCell ref="H29:J29"/>
    <mergeCell ref="C2:F2"/>
    <mergeCell ref="H8:I8"/>
    <mergeCell ref="R2:S2"/>
    <mergeCell ref="M2:P2"/>
    <mergeCell ref="H23:I23"/>
    <mergeCell ref="H9:J9"/>
    <mergeCell ref="H14:J14"/>
    <mergeCell ref="N28:P28"/>
    <mergeCell ref="N31:P31"/>
    <mergeCell ref="Q31:S31"/>
    <mergeCell ref="N32:P32"/>
    <mergeCell ref="Q32:S32"/>
    <mergeCell ref="N30:P30"/>
    <mergeCell ref="Q29:S29"/>
    <mergeCell ref="Q30:S30"/>
    <mergeCell ref="Q28:S28"/>
    <mergeCell ref="N29:P29"/>
    <mergeCell ref="N24:P24"/>
    <mergeCell ref="Q24:S24"/>
    <mergeCell ref="N26:P26"/>
    <mergeCell ref="Q26:S26"/>
    <mergeCell ref="N25:P25"/>
    <mergeCell ref="Q25:S25"/>
    <mergeCell ref="N27:P27"/>
    <mergeCell ref="B22:B23"/>
    <mergeCell ref="M22:M23"/>
    <mergeCell ref="N22:P23"/>
    <mergeCell ref="Q22:S23"/>
    <mergeCell ref="Q20:R20"/>
    <mergeCell ref="Q21:R21"/>
    <mergeCell ref="C22:K22"/>
    <mergeCell ref="C23:E23"/>
    <mergeCell ref="Q18:S18"/>
    <mergeCell ref="N19:P19"/>
    <mergeCell ref="Q19:S19"/>
    <mergeCell ref="N12:P12"/>
    <mergeCell ref="N13:P13"/>
    <mergeCell ref="N15:P15"/>
    <mergeCell ref="H10:J10"/>
    <mergeCell ref="N14:P14"/>
    <mergeCell ref="B12:B14"/>
    <mergeCell ref="B10:B11"/>
    <mergeCell ref="N17:P17"/>
    <mergeCell ref="N18:P18"/>
    <mergeCell ref="H12:J12"/>
    <mergeCell ref="H17:J17"/>
    <mergeCell ref="B7:B8"/>
    <mergeCell ref="M7:M8"/>
    <mergeCell ref="N7:P8"/>
    <mergeCell ref="Q7:S8"/>
    <mergeCell ref="Q5:R5"/>
    <mergeCell ref="Q6:R6"/>
    <mergeCell ref="C7:K7"/>
    <mergeCell ref="C8:E8"/>
    <mergeCell ref="C3:K3"/>
    <mergeCell ref="N3:O3"/>
    <mergeCell ref="H16:J16"/>
    <mergeCell ref="P3:R3"/>
    <mergeCell ref="N16:P16"/>
    <mergeCell ref="H13:J13"/>
    <mergeCell ref="N9:P9"/>
    <mergeCell ref="N11:P11"/>
    <mergeCell ref="N10:P10"/>
    <mergeCell ref="H11:J11"/>
  </mergeCells>
  <conditionalFormatting sqref="M24:M27 M9:M14">
    <cfRule type="expression" priority="4" dxfId="0">
      <formula>OR(G9&lt;M9,MOD(M9,50))</formula>
    </cfRule>
  </conditionalFormatting>
  <conditionalFormatting sqref="N24:P27 N9:P14">
    <cfRule type="expression" priority="2" dxfId="0">
      <formula>OR(N9&gt;H9,MOD(N9,50))</formula>
    </cfRule>
    <cfRule type="expression" priority="3" dxfId="0">
      <formula>AND(G9&lt;&gt;M9,N9&lt;&gt;"")</formula>
    </cfRule>
  </conditionalFormatting>
  <conditionalFormatting sqref="M28">
    <cfRule type="expression" priority="1" dxfId="0">
      <formula>OR(G28&lt;M28,MOD(M28,50))</formula>
    </cfRule>
  </conditionalFormatting>
  <dataValidations count="4">
    <dataValidation operator="lessThanOrEqual" allowBlank="1" showInputMessage="1" showErrorMessage="1" sqref="B34:B40"/>
    <dataValidation type="custom" showInputMessage="1" showErrorMessage="1" sqref="N15:P15">
      <formula1>M15=G15</formula1>
    </dataValidation>
    <dataValidation errorStyle="warning" type="custom" allowBlank="1" showInputMessage="1" showErrorMessage="1" errorTitle="数値エラー" error="基本部数を超えているか50枚単位ではありません。" sqref="M24:M28 M9:M14">
      <formula1>AND(M24&lt;=G24,MOD(M24,50)=0)</formula1>
    </dataValidation>
    <dataValidation type="custom" showInputMessage="1" showErrorMessage="1" errorTitle="折込数を確認してください" error="折込数が未入力、または正しい数値が入力されていません。" sqref="N24:P27 N9:P14">
      <formula1>AND(M24=G24,MOD(M24,50)=0)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3"/>
  <headerFooter alignWithMargins="0">
    <oddFooter>&amp;R&amp;9 2024年4月現在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4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7" t="s">
        <v>1</v>
      </c>
      <c r="C2" s="772">
        <f>'表紙'!B4</f>
        <v>0</v>
      </c>
      <c r="D2" s="772"/>
      <c r="E2" s="772"/>
      <c r="F2" s="773"/>
      <c r="G2" s="5" t="s">
        <v>34</v>
      </c>
      <c r="H2" s="780">
        <f>'表紙'!B6</f>
        <v>0</v>
      </c>
      <c r="I2" s="780"/>
      <c r="J2" s="780"/>
      <c r="K2" s="781"/>
      <c r="L2" s="5" t="s">
        <v>2</v>
      </c>
      <c r="M2" s="727">
        <f>'表紙'!C4</f>
        <v>0</v>
      </c>
      <c r="N2" s="727"/>
      <c r="O2" s="727"/>
      <c r="P2" s="727"/>
      <c r="Q2" s="5" t="s">
        <v>4</v>
      </c>
      <c r="R2" s="793">
        <f>'表紙'!K4</f>
        <v>0</v>
      </c>
      <c r="S2" s="794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727"/>
      <c r="L3" s="5" t="s">
        <v>3</v>
      </c>
      <c r="M3" s="460">
        <f>'表紙'!H4</f>
        <v>0</v>
      </c>
      <c r="N3" s="728" t="s">
        <v>6</v>
      </c>
      <c r="O3" s="728"/>
      <c r="P3" s="800">
        <f>SUM(M26:P26)</f>
        <v>0</v>
      </c>
      <c r="Q3" s="800"/>
      <c r="R3" s="800"/>
      <c r="S3" s="111" t="s">
        <v>7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20:32" ht="22.5" customHeight="1"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</row>
    <row r="5" spans="2:32" ht="22.5" customHeight="1">
      <c r="B5" s="112" t="s">
        <v>101</v>
      </c>
      <c r="E5" s="928"/>
      <c r="F5" s="928"/>
      <c r="G5" s="928"/>
      <c r="H5" s="270"/>
      <c r="I5" s="270"/>
      <c r="J5" s="927"/>
      <c r="K5" s="927"/>
      <c r="P5" s="170" t="s">
        <v>36</v>
      </c>
      <c r="Q5" s="723">
        <f>G26</f>
        <v>28250</v>
      </c>
      <c r="R5" s="723"/>
      <c r="S5" s="171" t="s">
        <v>7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6:32" ht="22.5" customHeight="1">
      <c r="P6" s="170" t="s">
        <v>37</v>
      </c>
      <c r="Q6" s="731">
        <f>K26</f>
        <v>73750</v>
      </c>
      <c r="R6" s="731"/>
      <c r="S6" s="171" t="s">
        <v>7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1:32" ht="18" customHeight="1">
      <c r="A7" s="7"/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40</v>
      </c>
      <c r="R7" s="716"/>
      <c r="S7" s="717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1:32" ht="18" customHeight="1">
      <c r="A8" s="7"/>
      <c r="B8" s="712"/>
      <c r="C8" s="696" t="s">
        <v>41</v>
      </c>
      <c r="D8" s="698"/>
      <c r="E8" s="698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18"/>
      <c r="O8" s="719"/>
      <c r="P8" s="720"/>
      <c r="Q8" s="721"/>
      <c r="R8" s="721"/>
      <c r="S8" s="722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1:32" ht="25.5" customHeight="1">
      <c r="A9" s="7"/>
      <c r="B9" s="455"/>
      <c r="C9" s="360"/>
      <c r="D9" s="349" t="s">
        <v>102</v>
      </c>
      <c r="E9" s="132" t="s">
        <v>385</v>
      </c>
      <c r="F9" s="618"/>
      <c r="G9" s="619">
        <v>1850</v>
      </c>
      <c r="H9" s="774">
        <f>K9-G9</f>
        <v>2150</v>
      </c>
      <c r="I9" s="775"/>
      <c r="J9" s="776"/>
      <c r="K9" s="16">
        <v>4000</v>
      </c>
      <c r="L9" s="10" t="s">
        <v>319</v>
      </c>
      <c r="M9" s="461"/>
      <c r="N9" s="724"/>
      <c r="O9" s="725"/>
      <c r="P9" s="726"/>
      <c r="Q9" s="893"/>
      <c r="R9" s="894"/>
      <c r="S9" s="895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</row>
    <row r="10" spans="1:32" ht="25.5" customHeight="1">
      <c r="A10" s="7"/>
      <c r="B10" s="64"/>
      <c r="C10" s="362"/>
      <c r="D10" s="350" t="s">
        <v>103</v>
      </c>
      <c r="E10" s="132" t="s">
        <v>385</v>
      </c>
      <c r="F10" s="309"/>
      <c r="G10" s="259">
        <v>2300</v>
      </c>
      <c r="H10" s="777">
        <f>K10-G10</f>
        <v>3100</v>
      </c>
      <c r="I10" s="778"/>
      <c r="J10" s="779"/>
      <c r="K10" s="22">
        <v>5400</v>
      </c>
      <c r="L10" s="23" t="s">
        <v>319</v>
      </c>
      <c r="M10" s="461"/>
      <c r="N10" s="724"/>
      <c r="O10" s="725"/>
      <c r="P10" s="726"/>
      <c r="Q10" s="924" t="s">
        <v>386</v>
      </c>
      <c r="R10" s="925"/>
      <c r="S10" s="926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1:32" ht="25.5" customHeight="1">
      <c r="A11" s="7"/>
      <c r="B11" s="64"/>
      <c r="C11" s="362"/>
      <c r="D11" s="350" t="s">
        <v>104</v>
      </c>
      <c r="E11" s="132" t="s">
        <v>385</v>
      </c>
      <c r="F11" s="309"/>
      <c r="G11" s="259">
        <v>3050</v>
      </c>
      <c r="H11" s="777">
        <f aca="true" t="shared" si="0" ref="H11:H21">K11-G11</f>
        <v>5000</v>
      </c>
      <c r="I11" s="778"/>
      <c r="J11" s="779"/>
      <c r="K11" s="22">
        <v>8050</v>
      </c>
      <c r="L11" s="23" t="s">
        <v>319</v>
      </c>
      <c r="M11" s="461"/>
      <c r="N11" s="724"/>
      <c r="O11" s="725"/>
      <c r="P11" s="726"/>
      <c r="Q11" s="924"/>
      <c r="R11" s="925"/>
      <c r="S11" s="926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</row>
    <row r="12" spans="1:32" ht="25.5" customHeight="1">
      <c r="A12" s="7"/>
      <c r="B12" s="64"/>
      <c r="C12" s="362"/>
      <c r="D12" s="350" t="s">
        <v>105</v>
      </c>
      <c r="E12" s="132" t="s">
        <v>385</v>
      </c>
      <c r="F12" s="309"/>
      <c r="G12" s="259">
        <v>1950</v>
      </c>
      <c r="H12" s="777">
        <f t="shared" si="0"/>
        <v>3150</v>
      </c>
      <c r="I12" s="778"/>
      <c r="J12" s="779"/>
      <c r="K12" s="22">
        <v>5100</v>
      </c>
      <c r="L12" s="23" t="s">
        <v>319</v>
      </c>
      <c r="M12" s="461"/>
      <c r="N12" s="724"/>
      <c r="O12" s="725"/>
      <c r="P12" s="726"/>
      <c r="Q12" s="456"/>
      <c r="R12" s="457"/>
      <c r="S12" s="458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1:32" ht="25.5" customHeight="1">
      <c r="A13" s="7"/>
      <c r="B13" s="64"/>
      <c r="C13" s="362"/>
      <c r="D13" s="350" t="s">
        <v>106</v>
      </c>
      <c r="E13" s="132" t="s">
        <v>385</v>
      </c>
      <c r="F13" s="309"/>
      <c r="G13" s="259">
        <v>1550</v>
      </c>
      <c r="H13" s="777">
        <f t="shared" si="0"/>
        <v>1750</v>
      </c>
      <c r="I13" s="778"/>
      <c r="J13" s="779"/>
      <c r="K13" s="22">
        <v>3300</v>
      </c>
      <c r="L13" s="23" t="s">
        <v>318</v>
      </c>
      <c r="M13" s="461"/>
      <c r="N13" s="724"/>
      <c r="O13" s="725"/>
      <c r="P13" s="726"/>
      <c r="Q13" s="929"/>
      <c r="R13" s="930"/>
      <c r="S13" s="93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1:32" ht="25.5" customHeight="1">
      <c r="A14" s="7"/>
      <c r="B14" s="64"/>
      <c r="C14" s="362"/>
      <c r="D14" s="382" t="s">
        <v>107</v>
      </c>
      <c r="E14" s="132" t="s">
        <v>265</v>
      </c>
      <c r="F14" s="309"/>
      <c r="G14" s="259">
        <v>1250</v>
      </c>
      <c r="H14" s="777">
        <f t="shared" si="0"/>
        <v>1350</v>
      </c>
      <c r="I14" s="778"/>
      <c r="J14" s="779"/>
      <c r="K14" s="22">
        <v>2600</v>
      </c>
      <c r="L14" s="23" t="s">
        <v>318</v>
      </c>
      <c r="M14" s="461"/>
      <c r="N14" s="724"/>
      <c r="O14" s="725"/>
      <c r="P14" s="726"/>
      <c r="Q14" s="816"/>
      <c r="R14" s="817"/>
      <c r="S14" s="818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</row>
    <row r="15" spans="1:32" ht="25.5" customHeight="1">
      <c r="A15" s="7"/>
      <c r="B15" s="64"/>
      <c r="C15" s="362"/>
      <c r="D15" s="359" t="s">
        <v>108</v>
      </c>
      <c r="E15" s="132" t="s">
        <v>385</v>
      </c>
      <c r="F15" s="309"/>
      <c r="G15" s="259">
        <v>2650</v>
      </c>
      <c r="H15" s="777">
        <f t="shared" si="0"/>
        <v>3450</v>
      </c>
      <c r="I15" s="778"/>
      <c r="J15" s="779"/>
      <c r="K15" s="22">
        <v>6100</v>
      </c>
      <c r="L15" s="23" t="s">
        <v>318</v>
      </c>
      <c r="M15" s="461"/>
      <c r="N15" s="724"/>
      <c r="O15" s="725"/>
      <c r="P15" s="726"/>
      <c r="Q15" s="816"/>
      <c r="R15" s="817"/>
      <c r="S15" s="818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1:32" ht="25.5" customHeight="1">
      <c r="A16" s="7"/>
      <c r="B16" s="64"/>
      <c r="C16" s="362"/>
      <c r="D16" s="359" t="s">
        <v>109</v>
      </c>
      <c r="E16" s="132" t="s">
        <v>385</v>
      </c>
      <c r="F16" s="309"/>
      <c r="G16" s="259">
        <v>1650</v>
      </c>
      <c r="H16" s="777">
        <f t="shared" si="0"/>
        <v>2800</v>
      </c>
      <c r="I16" s="778"/>
      <c r="J16" s="779"/>
      <c r="K16" s="22">
        <v>4450</v>
      </c>
      <c r="L16" s="23" t="s">
        <v>318</v>
      </c>
      <c r="M16" s="461"/>
      <c r="N16" s="724"/>
      <c r="O16" s="725"/>
      <c r="P16" s="726"/>
      <c r="Q16" s="816"/>
      <c r="R16" s="817"/>
      <c r="S16" s="818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</row>
    <row r="17" spans="1:32" ht="25.5" customHeight="1">
      <c r="A17" s="7"/>
      <c r="B17" s="64"/>
      <c r="C17" s="362"/>
      <c r="D17" s="350" t="s">
        <v>110</v>
      </c>
      <c r="E17" s="132" t="s">
        <v>385</v>
      </c>
      <c r="F17" s="580"/>
      <c r="G17" s="582">
        <v>2550</v>
      </c>
      <c r="H17" s="935">
        <f t="shared" si="0"/>
        <v>5550</v>
      </c>
      <c r="I17" s="936"/>
      <c r="J17" s="937"/>
      <c r="K17" s="620">
        <v>8100</v>
      </c>
      <c r="L17" s="23" t="s">
        <v>318</v>
      </c>
      <c r="M17" s="645"/>
      <c r="N17" s="801"/>
      <c r="O17" s="802"/>
      <c r="P17" s="803"/>
      <c r="Q17" s="816"/>
      <c r="R17" s="817"/>
      <c r="S17" s="818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</row>
    <row r="18" spans="1:32" ht="25.5" customHeight="1">
      <c r="A18" s="7"/>
      <c r="B18" s="64"/>
      <c r="C18" s="362"/>
      <c r="D18" s="350" t="s">
        <v>111</v>
      </c>
      <c r="E18" s="132" t="s">
        <v>265</v>
      </c>
      <c r="F18" s="309"/>
      <c r="G18" s="259">
        <v>4150</v>
      </c>
      <c r="H18" s="777">
        <f t="shared" si="0"/>
        <v>9850</v>
      </c>
      <c r="I18" s="778"/>
      <c r="J18" s="779"/>
      <c r="K18" s="22">
        <v>14000</v>
      </c>
      <c r="L18" s="23" t="s">
        <v>318</v>
      </c>
      <c r="M18" s="645"/>
      <c r="N18" s="801"/>
      <c r="O18" s="802"/>
      <c r="P18" s="803"/>
      <c r="Q18" s="816"/>
      <c r="R18" s="817"/>
      <c r="S18" s="818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</row>
    <row r="19" spans="1:32" ht="25.5" customHeight="1">
      <c r="A19" s="7"/>
      <c r="B19" s="66"/>
      <c r="C19" s="367" t="s">
        <v>63</v>
      </c>
      <c r="D19" s="350" t="s">
        <v>112</v>
      </c>
      <c r="E19" s="132" t="s">
        <v>263</v>
      </c>
      <c r="F19" s="309"/>
      <c r="G19" s="259">
        <v>2000</v>
      </c>
      <c r="H19" s="777">
        <f t="shared" si="0"/>
        <v>2700</v>
      </c>
      <c r="I19" s="778"/>
      <c r="J19" s="779"/>
      <c r="K19" s="22">
        <v>4700</v>
      </c>
      <c r="L19" s="23" t="s">
        <v>318</v>
      </c>
      <c r="M19" s="645"/>
      <c r="N19" s="801"/>
      <c r="O19" s="802"/>
      <c r="P19" s="803"/>
      <c r="Q19" s="379" t="s">
        <v>411</v>
      </c>
      <c r="R19" s="377"/>
      <c r="S19" s="378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</row>
    <row r="20" spans="1:32" ht="25.5" customHeight="1">
      <c r="A20" s="7"/>
      <c r="B20" s="64"/>
      <c r="C20" s="367" t="s">
        <v>75</v>
      </c>
      <c r="D20" s="350" t="s">
        <v>113</v>
      </c>
      <c r="E20" s="132" t="s">
        <v>270</v>
      </c>
      <c r="F20" s="309"/>
      <c r="G20" s="259">
        <v>2050</v>
      </c>
      <c r="H20" s="777">
        <f t="shared" si="0"/>
        <v>2500</v>
      </c>
      <c r="I20" s="778"/>
      <c r="J20" s="779"/>
      <c r="K20" s="22">
        <v>4550</v>
      </c>
      <c r="L20" s="23" t="s">
        <v>318</v>
      </c>
      <c r="M20" s="645"/>
      <c r="N20" s="801"/>
      <c r="O20" s="802"/>
      <c r="P20" s="803"/>
      <c r="Q20" s="896" t="s">
        <v>412</v>
      </c>
      <c r="R20" s="897"/>
      <c r="S20" s="898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</row>
    <row r="21" spans="1:32" ht="25.5" customHeight="1">
      <c r="A21" s="7"/>
      <c r="B21" s="64"/>
      <c r="C21" s="367"/>
      <c r="D21" s="350" t="s">
        <v>114</v>
      </c>
      <c r="E21" s="132" t="s">
        <v>265</v>
      </c>
      <c r="F21" s="309"/>
      <c r="G21" s="259">
        <v>1250</v>
      </c>
      <c r="H21" s="777">
        <f t="shared" si="0"/>
        <v>2150</v>
      </c>
      <c r="I21" s="778"/>
      <c r="J21" s="779"/>
      <c r="K21" s="22">
        <v>3400</v>
      </c>
      <c r="L21" s="23" t="s">
        <v>318</v>
      </c>
      <c r="M21" s="645"/>
      <c r="N21" s="801"/>
      <c r="O21" s="802"/>
      <c r="P21" s="803"/>
      <c r="Q21" s="896"/>
      <c r="R21" s="897"/>
      <c r="S21" s="898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</row>
    <row r="22" spans="1:32" ht="25.5" customHeight="1">
      <c r="A22" s="7"/>
      <c r="B22" s="67"/>
      <c r="C22" s="367"/>
      <c r="D22" s="350"/>
      <c r="E22" s="132"/>
      <c r="F22" s="309"/>
      <c r="G22" s="259"/>
      <c r="H22" s="777"/>
      <c r="I22" s="778"/>
      <c r="J22" s="779"/>
      <c r="K22" s="22"/>
      <c r="L22" s="23"/>
      <c r="M22" s="519"/>
      <c r="N22" s="849"/>
      <c r="O22" s="850"/>
      <c r="P22" s="851"/>
      <c r="Q22" s="896"/>
      <c r="R22" s="897"/>
      <c r="S22" s="898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</row>
    <row r="23" spans="1:32" ht="25.5" customHeight="1">
      <c r="A23" s="7"/>
      <c r="B23" s="67"/>
      <c r="C23" s="367"/>
      <c r="D23" s="350"/>
      <c r="E23" s="132"/>
      <c r="F23" s="260"/>
      <c r="G23" s="259"/>
      <c r="H23" s="777">
        <f>K23-G23</f>
        <v>0</v>
      </c>
      <c r="I23" s="778"/>
      <c r="J23" s="779"/>
      <c r="K23" s="22"/>
      <c r="L23" s="220"/>
      <c r="M23" s="214"/>
      <c r="N23" s="890"/>
      <c r="O23" s="891"/>
      <c r="P23" s="892"/>
      <c r="Q23" s="896"/>
      <c r="R23" s="897"/>
      <c r="S23" s="898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2:32" ht="25.5" customHeight="1">
      <c r="B24" s="72"/>
      <c r="C24" s="362"/>
      <c r="D24" s="357"/>
      <c r="E24" s="21"/>
      <c r="F24" s="3"/>
      <c r="G24" s="21"/>
      <c r="H24" s="777">
        <f>K24-G24</f>
        <v>0</v>
      </c>
      <c r="I24" s="778"/>
      <c r="J24" s="779"/>
      <c r="K24" s="73"/>
      <c r="L24" s="73"/>
      <c r="M24" s="21"/>
      <c r="N24" s="932"/>
      <c r="O24" s="933"/>
      <c r="P24" s="934"/>
      <c r="Q24" s="817"/>
      <c r="R24" s="817"/>
      <c r="S24" s="818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2:32" ht="25.5" customHeight="1" thickBot="1">
      <c r="B25" s="74"/>
      <c r="C25" s="361"/>
      <c r="D25" s="358"/>
      <c r="E25" s="12"/>
      <c r="F25" s="14"/>
      <c r="G25" s="12"/>
      <c r="H25" s="777">
        <f>K25-G25</f>
        <v>0</v>
      </c>
      <c r="I25" s="778"/>
      <c r="J25" s="779"/>
      <c r="K25" s="27"/>
      <c r="L25" s="27"/>
      <c r="M25" s="12"/>
      <c r="N25" s="899"/>
      <c r="O25" s="900"/>
      <c r="P25" s="901"/>
      <c r="Q25" s="902"/>
      <c r="R25" s="903"/>
      <c r="S25" s="904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</row>
    <row r="26" spans="2:32" ht="25.5" customHeight="1" thickTop="1">
      <c r="B26" s="30"/>
      <c r="C26" s="30"/>
      <c r="D26" s="31" t="str">
        <f>CONCATENATE(FIXED(COUNTA(D9:D25),0,0),"　店")</f>
        <v>13　店</v>
      </c>
      <c r="E26" s="29"/>
      <c r="F26" s="30"/>
      <c r="G26" s="176">
        <f>SUM(G9:G25)</f>
        <v>28250</v>
      </c>
      <c r="H26" s="797">
        <f>SUM(J24:J25)</f>
        <v>0</v>
      </c>
      <c r="I26" s="798"/>
      <c r="J26" s="301">
        <f>SUM(H9:J25)</f>
        <v>45500</v>
      </c>
      <c r="K26" s="175">
        <f>SUM(K9:K25)</f>
        <v>73750</v>
      </c>
      <c r="L26" s="32"/>
      <c r="M26" s="33">
        <f>SUM(M9:M23)</f>
        <v>0</v>
      </c>
      <c r="N26" s="737">
        <f>SUM(N9:P23)</f>
        <v>0</v>
      </c>
      <c r="O26" s="748"/>
      <c r="P26" s="749"/>
      <c r="Q26" s="751"/>
      <c r="R26" s="751"/>
      <c r="S26" s="752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</row>
    <row r="27" spans="2:32" ht="13.5" customHeight="1">
      <c r="B27" s="398" t="s">
        <v>375</v>
      </c>
      <c r="C27" s="12"/>
      <c r="D27" s="245"/>
      <c r="E27" s="12"/>
      <c r="F27" s="12"/>
      <c r="G27" s="246"/>
      <c r="H27" s="246"/>
      <c r="I27" s="246"/>
      <c r="J27" s="246"/>
      <c r="K27" s="246"/>
      <c r="L27" s="12"/>
      <c r="M27" s="87"/>
      <c r="N27" s="87"/>
      <c r="O27" s="248"/>
      <c r="P27" s="248"/>
      <c r="Q27" s="60"/>
      <c r="R27" s="60"/>
      <c r="S27" s="60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</row>
    <row r="28" ht="13.5">
      <c r="B28" s="247"/>
    </row>
    <row r="29" spans="2:32" ht="17.25" customHeight="1">
      <c r="B29" s="227" t="s">
        <v>344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</row>
    <row r="30" spans="2:32" ht="13.5">
      <c r="B30" s="238" t="s">
        <v>403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</row>
    <row r="31" spans="2:32" ht="13.5">
      <c r="B31" s="238" t="s">
        <v>402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</row>
    <row r="32" spans="2:32" ht="13.5">
      <c r="B32" s="238" t="s">
        <v>345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</row>
    <row r="33" spans="2:32" ht="13.5">
      <c r="B33" s="227" t="s">
        <v>426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</row>
    <row r="34" spans="2:32" ht="13.5">
      <c r="B34" s="238" t="s">
        <v>401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</row>
    <row r="35" spans="2:32" ht="13.5"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</row>
    <row r="36" spans="2:32" ht="13.5"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</row>
    <row r="37" spans="2:32" ht="13.5"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</row>
    <row r="38" spans="2:32" ht="13.5"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</row>
    <row r="39" spans="2:32" ht="13.5"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</row>
    <row r="40" spans="2:32" ht="13.5"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</row>
    <row r="41" spans="2:32" ht="13.5"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</row>
    <row r="42" spans="2:32" ht="13.5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</row>
    <row r="43" spans="2:32" ht="13.5"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</row>
    <row r="44" spans="2:32" ht="13.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</row>
  </sheetData>
  <sheetProtection password="CC41" sheet="1"/>
  <mergeCells count="69">
    <mergeCell ref="H21:J21"/>
    <mergeCell ref="H22:J22"/>
    <mergeCell ref="H2:K2"/>
    <mergeCell ref="H25:J25"/>
    <mergeCell ref="H15:J15"/>
    <mergeCell ref="H16:J16"/>
    <mergeCell ref="H17:J17"/>
    <mergeCell ref="H18:J18"/>
    <mergeCell ref="H19:J19"/>
    <mergeCell ref="H20:J20"/>
    <mergeCell ref="H9:J9"/>
    <mergeCell ref="H10:J10"/>
    <mergeCell ref="H11:J11"/>
    <mergeCell ref="H12:J12"/>
    <mergeCell ref="H13:J13"/>
    <mergeCell ref="H14:J14"/>
    <mergeCell ref="H24:J24"/>
    <mergeCell ref="R2:S2"/>
    <mergeCell ref="M2:P2"/>
    <mergeCell ref="H26:I26"/>
    <mergeCell ref="H23:J23"/>
    <mergeCell ref="N25:P25"/>
    <mergeCell ref="Q25:S25"/>
    <mergeCell ref="N26:P26"/>
    <mergeCell ref="Q26:S26"/>
    <mergeCell ref="N24:P24"/>
    <mergeCell ref="Q24:S24"/>
    <mergeCell ref="N23:P23"/>
    <mergeCell ref="Q23:S23"/>
    <mergeCell ref="N19:P19"/>
    <mergeCell ref="N20:P20"/>
    <mergeCell ref="N21:P21"/>
    <mergeCell ref="N22:P22"/>
    <mergeCell ref="Q22:S22"/>
    <mergeCell ref="Q21:S21"/>
    <mergeCell ref="Q20:S20"/>
    <mergeCell ref="N16:P16"/>
    <mergeCell ref="Q16:S16"/>
    <mergeCell ref="N17:P17"/>
    <mergeCell ref="Q17:S17"/>
    <mergeCell ref="N18:P18"/>
    <mergeCell ref="Q18:S18"/>
    <mergeCell ref="N13:P13"/>
    <mergeCell ref="N14:P14"/>
    <mergeCell ref="Q14:S14"/>
    <mergeCell ref="N15:P15"/>
    <mergeCell ref="Q15:S15"/>
    <mergeCell ref="N12:P12"/>
    <mergeCell ref="Q13:S13"/>
    <mergeCell ref="H8:I8"/>
    <mergeCell ref="N10:P10"/>
    <mergeCell ref="N11:P11"/>
    <mergeCell ref="Q5:R5"/>
    <mergeCell ref="Q6:R6"/>
    <mergeCell ref="B7:B8"/>
    <mergeCell ref="M7:M8"/>
    <mergeCell ref="N7:P8"/>
    <mergeCell ref="Q7:S8"/>
    <mergeCell ref="E5:G5"/>
    <mergeCell ref="Q10:S11"/>
    <mergeCell ref="C3:K3"/>
    <mergeCell ref="N3:O3"/>
    <mergeCell ref="P3:R3"/>
    <mergeCell ref="C2:F2"/>
    <mergeCell ref="N9:P9"/>
    <mergeCell ref="Q9:S9"/>
    <mergeCell ref="J5:K5"/>
    <mergeCell ref="C8:E8"/>
    <mergeCell ref="C7:K7"/>
  </mergeCells>
  <conditionalFormatting sqref="M9:M22">
    <cfRule type="expression" priority="3" dxfId="0">
      <formula>OR(G9&lt;M9,MOD(M9,50))</formula>
    </cfRule>
  </conditionalFormatting>
  <conditionalFormatting sqref="N9:P22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4">
    <dataValidation operator="lessThanOrEqual" allowBlank="1" showInputMessage="1" showErrorMessage="1" sqref="B28:B34"/>
    <dataValidation type="custom" showInputMessage="1" showErrorMessage="1" sqref="N23:P23">
      <formula1>M23=G23</formula1>
    </dataValidation>
    <dataValidation errorStyle="warning" type="custom" allowBlank="1" showInputMessage="1" showErrorMessage="1" errorTitle="数値エラー" error="基本部数を超えているか50枚単位ではありません。" sqref="M9:M22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22">
      <formula1>AND(M9=G9,MOD(M9,50)=0)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3"/>
  <headerFooter alignWithMargins="0">
    <oddFooter>&amp;R&amp;9 2024年4月現在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7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7" t="s">
        <v>1</v>
      </c>
      <c r="C2" s="772">
        <f>'表紙'!B4</f>
        <v>0</v>
      </c>
      <c r="D2" s="772"/>
      <c r="E2" s="772"/>
      <c r="F2" s="773"/>
      <c r="G2" s="5" t="s">
        <v>34</v>
      </c>
      <c r="H2" s="780">
        <f>'表紙'!B6</f>
        <v>0</v>
      </c>
      <c r="I2" s="780"/>
      <c r="J2" s="780"/>
      <c r="K2" s="781"/>
      <c r="L2" s="5" t="s">
        <v>2</v>
      </c>
      <c r="M2" s="727">
        <f>'表紙'!C4</f>
        <v>0</v>
      </c>
      <c r="N2" s="727"/>
      <c r="O2" s="727"/>
      <c r="P2" s="727"/>
      <c r="Q2" s="5" t="s">
        <v>4</v>
      </c>
      <c r="R2" s="793">
        <f>'表紙'!K4</f>
        <v>0</v>
      </c>
      <c r="S2" s="794"/>
      <c r="T2" s="242">
        <f>SUM(V15:W15)</f>
        <v>0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</row>
    <row r="3" spans="2:32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727"/>
      <c r="L3" s="5" t="s">
        <v>3</v>
      </c>
      <c r="M3" s="460">
        <f>'表紙'!H4</f>
        <v>0</v>
      </c>
      <c r="N3" s="728" t="s">
        <v>6</v>
      </c>
      <c r="O3" s="728"/>
      <c r="P3" s="800">
        <f>SUM(M39:P39)</f>
        <v>0</v>
      </c>
      <c r="Q3" s="800"/>
      <c r="R3" s="800"/>
      <c r="S3" s="111" t="s">
        <v>7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</row>
    <row r="4" spans="20:32" ht="22.5" customHeight="1"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2:32" ht="22.5" customHeight="1">
      <c r="B5" s="112" t="s">
        <v>115</v>
      </c>
      <c r="E5" s="928"/>
      <c r="F5" s="928"/>
      <c r="G5" s="928"/>
      <c r="H5" s="270"/>
      <c r="I5" s="270"/>
      <c r="J5" s="927"/>
      <c r="K5" s="927"/>
      <c r="P5" s="170" t="s">
        <v>36</v>
      </c>
      <c r="Q5" s="723">
        <f>G39</f>
        <v>43750</v>
      </c>
      <c r="R5" s="723"/>
      <c r="S5" s="171" t="s">
        <v>7</v>
      </c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</row>
    <row r="6" spans="16:32" ht="22.5" customHeight="1">
      <c r="P6" s="170" t="s">
        <v>37</v>
      </c>
      <c r="Q6" s="731">
        <f>K39</f>
        <v>98300</v>
      </c>
      <c r="R6" s="731"/>
      <c r="S6" s="171" t="s">
        <v>7</v>
      </c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</row>
    <row r="7" spans="1:32" ht="18" customHeight="1">
      <c r="A7" s="7"/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40</v>
      </c>
      <c r="R7" s="716"/>
      <c r="S7" s="717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</row>
    <row r="8" spans="1:32" ht="18" customHeight="1">
      <c r="A8" s="7"/>
      <c r="B8" s="712"/>
      <c r="C8" s="696" t="s">
        <v>41</v>
      </c>
      <c r="D8" s="698"/>
      <c r="E8" s="698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18"/>
      <c r="O8" s="719"/>
      <c r="P8" s="720"/>
      <c r="Q8" s="721"/>
      <c r="R8" s="721"/>
      <c r="S8" s="72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</row>
    <row r="9" spans="1:32" ht="25.5" customHeight="1">
      <c r="A9" s="7"/>
      <c r="B9" s="455"/>
      <c r="C9" s="360"/>
      <c r="D9" s="349" t="s">
        <v>116</v>
      </c>
      <c r="E9" s="132" t="s">
        <v>272</v>
      </c>
      <c r="F9" s="618"/>
      <c r="G9" s="619">
        <v>1300</v>
      </c>
      <c r="H9" s="774">
        <f>K9-G9</f>
        <v>1500</v>
      </c>
      <c r="I9" s="775"/>
      <c r="J9" s="776"/>
      <c r="K9" s="16">
        <v>2800</v>
      </c>
      <c r="L9" s="10" t="s">
        <v>319</v>
      </c>
      <c r="M9" s="461"/>
      <c r="N9" s="724"/>
      <c r="O9" s="725"/>
      <c r="P9" s="726"/>
      <c r="Q9" s="942"/>
      <c r="R9" s="943"/>
      <c r="S9" s="944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</row>
    <row r="10" spans="1:32" ht="25.5" customHeight="1">
      <c r="A10" s="7"/>
      <c r="B10" s="64"/>
      <c r="C10" s="362"/>
      <c r="D10" s="350" t="s">
        <v>117</v>
      </c>
      <c r="E10" s="132" t="s">
        <v>272</v>
      </c>
      <c r="F10" s="309"/>
      <c r="G10" s="259">
        <v>1850</v>
      </c>
      <c r="H10" s="777">
        <f>K10-G10</f>
        <v>1950</v>
      </c>
      <c r="I10" s="778"/>
      <c r="J10" s="779"/>
      <c r="K10" s="22">
        <v>3800</v>
      </c>
      <c r="L10" s="23" t="s">
        <v>319</v>
      </c>
      <c r="M10" s="461"/>
      <c r="N10" s="724"/>
      <c r="O10" s="725"/>
      <c r="P10" s="726"/>
      <c r="Q10" s="938"/>
      <c r="R10" s="939"/>
      <c r="S10" s="940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</row>
    <row r="11" spans="1:32" ht="25.5" customHeight="1">
      <c r="A11" s="7"/>
      <c r="B11" s="64"/>
      <c r="C11" s="367" t="s">
        <v>299</v>
      </c>
      <c r="D11" s="350" t="s">
        <v>118</v>
      </c>
      <c r="E11" s="132" t="s">
        <v>266</v>
      </c>
      <c r="F11" s="309"/>
      <c r="G11" s="259">
        <v>1050</v>
      </c>
      <c r="H11" s="909"/>
      <c r="I11" s="910"/>
      <c r="J11" s="911"/>
      <c r="K11" s="22">
        <f>G11</f>
        <v>1050</v>
      </c>
      <c r="L11" s="335"/>
      <c r="M11" s="461"/>
      <c r="N11" s="918"/>
      <c r="O11" s="919"/>
      <c r="P11" s="920"/>
      <c r="Q11" s="945" t="s">
        <v>301</v>
      </c>
      <c r="R11" s="939"/>
      <c r="S11" s="940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</row>
    <row r="12" spans="1:32" ht="25.5" customHeight="1">
      <c r="A12" s="7"/>
      <c r="B12" s="64"/>
      <c r="C12" s="367" t="s">
        <v>300</v>
      </c>
      <c r="D12" s="350" t="s">
        <v>120</v>
      </c>
      <c r="E12" s="132" t="s">
        <v>266</v>
      </c>
      <c r="F12" s="309"/>
      <c r="G12" s="259">
        <v>600</v>
      </c>
      <c r="H12" s="909"/>
      <c r="I12" s="910"/>
      <c r="J12" s="911"/>
      <c r="K12" s="22">
        <f>G12</f>
        <v>600</v>
      </c>
      <c r="L12" s="335"/>
      <c r="M12" s="461"/>
      <c r="N12" s="918"/>
      <c r="O12" s="919"/>
      <c r="P12" s="920"/>
      <c r="Q12" s="938" t="s">
        <v>302</v>
      </c>
      <c r="R12" s="939"/>
      <c r="S12" s="940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</row>
    <row r="13" spans="1:32" ht="25.5" customHeight="1">
      <c r="A13" s="7"/>
      <c r="B13" s="64"/>
      <c r="C13" s="362"/>
      <c r="D13" s="350" t="s">
        <v>121</v>
      </c>
      <c r="E13" s="132" t="s">
        <v>370</v>
      </c>
      <c r="F13" s="580"/>
      <c r="G13" s="582">
        <v>1750</v>
      </c>
      <c r="H13" s="935">
        <f aca="true" t="shared" si="0" ref="H13:H30">K13-G13</f>
        <v>2950</v>
      </c>
      <c r="I13" s="936"/>
      <c r="J13" s="937"/>
      <c r="K13" s="22">
        <v>4700</v>
      </c>
      <c r="L13" s="23" t="s">
        <v>319</v>
      </c>
      <c r="M13" s="461"/>
      <c r="N13" s="724"/>
      <c r="O13" s="725"/>
      <c r="P13" s="726"/>
      <c r="Q13" s="941"/>
      <c r="R13" s="907"/>
      <c r="S13" s="908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</row>
    <row r="14" spans="1:32" ht="25.5" customHeight="1">
      <c r="A14" s="7"/>
      <c r="B14" s="99" t="s">
        <v>354</v>
      </c>
      <c r="C14" s="362"/>
      <c r="D14" s="382" t="s">
        <v>122</v>
      </c>
      <c r="E14" s="648" t="s">
        <v>427</v>
      </c>
      <c r="F14" s="580"/>
      <c r="G14" s="582">
        <v>2500</v>
      </c>
      <c r="H14" s="935">
        <f t="shared" si="0"/>
        <v>3700</v>
      </c>
      <c r="I14" s="936"/>
      <c r="J14" s="937"/>
      <c r="K14" s="22">
        <v>6200</v>
      </c>
      <c r="L14" s="23" t="s">
        <v>319</v>
      </c>
      <c r="M14" s="461"/>
      <c r="N14" s="724"/>
      <c r="O14" s="725"/>
      <c r="P14" s="726"/>
      <c r="Q14" s="941"/>
      <c r="R14" s="907"/>
      <c r="S14" s="908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</row>
    <row r="15" spans="1:32" ht="25.5" customHeight="1">
      <c r="A15" s="7"/>
      <c r="B15" s="100" t="s">
        <v>123</v>
      </c>
      <c r="C15" s="362"/>
      <c r="D15" s="382" t="s">
        <v>124</v>
      </c>
      <c r="E15" s="132" t="s">
        <v>273</v>
      </c>
      <c r="F15" s="309"/>
      <c r="G15" s="259">
        <v>950</v>
      </c>
      <c r="H15" s="777">
        <f t="shared" si="0"/>
        <v>1600</v>
      </c>
      <c r="I15" s="778"/>
      <c r="J15" s="779"/>
      <c r="K15" s="22">
        <v>2550</v>
      </c>
      <c r="L15" s="23" t="s">
        <v>319</v>
      </c>
      <c r="M15" s="461"/>
      <c r="N15" s="724"/>
      <c r="O15" s="725"/>
      <c r="P15" s="726"/>
      <c r="Q15" s="941"/>
      <c r="R15" s="907"/>
      <c r="S15" s="908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</row>
    <row r="16" spans="1:32" ht="25.5" customHeight="1">
      <c r="A16" s="7"/>
      <c r="B16" s="100"/>
      <c r="C16" s="362"/>
      <c r="D16" s="382" t="s">
        <v>309</v>
      </c>
      <c r="E16" s="648" t="s">
        <v>428</v>
      </c>
      <c r="F16" s="580"/>
      <c r="G16" s="582">
        <v>2150</v>
      </c>
      <c r="H16" s="935">
        <f t="shared" si="0"/>
        <v>3350</v>
      </c>
      <c r="I16" s="936"/>
      <c r="J16" s="937"/>
      <c r="K16" s="22">
        <v>5500</v>
      </c>
      <c r="L16" s="23" t="s">
        <v>319</v>
      </c>
      <c r="M16" s="461"/>
      <c r="N16" s="724"/>
      <c r="O16" s="725"/>
      <c r="P16" s="726"/>
      <c r="Q16" s="383"/>
      <c r="R16" s="380"/>
      <c r="S16" s="381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</row>
    <row r="17" spans="1:32" ht="25.5" customHeight="1">
      <c r="A17" s="7"/>
      <c r="B17" s="64"/>
      <c r="C17" s="362"/>
      <c r="D17" s="350" t="s">
        <v>358</v>
      </c>
      <c r="E17" s="648" t="s">
        <v>429</v>
      </c>
      <c r="F17" s="580"/>
      <c r="G17" s="582">
        <v>3100</v>
      </c>
      <c r="H17" s="935">
        <f t="shared" si="0"/>
        <v>2950</v>
      </c>
      <c r="I17" s="936"/>
      <c r="J17" s="937"/>
      <c r="K17" s="22">
        <v>6050</v>
      </c>
      <c r="L17" s="23" t="s">
        <v>319</v>
      </c>
      <c r="M17" s="461"/>
      <c r="N17" s="724"/>
      <c r="O17" s="725"/>
      <c r="P17" s="726"/>
      <c r="Q17" s="941"/>
      <c r="R17" s="907"/>
      <c r="S17" s="908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</row>
    <row r="18" spans="1:32" ht="25.5" customHeight="1">
      <c r="A18" s="7"/>
      <c r="B18" s="64"/>
      <c r="C18" s="362"/>
      <c r="D18" s="350" t="s">
        <v>310</v>
      </c>
      <c r="E18" s="132" t="s">
        <v>284</v>
      </c>
      <c r="F18" s="580"/>
      <c r="G18" s="582">
        <v>2250</v>
      </c>
      <c r="H18" s="935">
        <f t="shared" si="0"/>
        <v>3350</v>
      </c>
      <c r="I18" s="936"/>
      <c r="J18" s="937"/>
      <c r="K18" s="22">
        <v>5600</v>
      </c>
      <c r="L18" s="23" t="s">
        <v>319</v>
      </c>
      <c r="M18" s="461"/>
      <c r="N18" s="724"/>
      <c r="O18" s="725"/>
      <c r="P18" s="726"/>
      <c r="Q18" s="941"/>
      <c r="R18" s="907"/>
      <c r="S18" s="908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</row>
    <row r="19" spans="1:32" ht="25.5" customHeight="1">
      <c r="A19" s="7"/>
      <c r="B19" s="66"/>
      <c r="C19" s="362"/>
      <c r="D19" s="350" t="s">
        <v>125</v>
      </c>
      <c r="E19" s="648" t="s">
        <v>429</v>
      </c>
      <c r="F19" s="580"/>
      <c r="G19" s="582">
        <v>2050</v>
      </c>
      <c r="H19" s="935">
        <f t="shared" si="0"/>
        <v>2800</v>
      </c>
      <c r="I19" s="936"/>
      <c r="J19" s="937"/>
      <c r="K19" s="22">
        <v>4850</v>
      </c>
      <c r="L19" s="23" t="s">
        <v>319</v>
      </c>
      <c r="M19" s="461"/>
      <c r="N19" s="724"/>
      <c r="O19" s="725"/>
      <c r="P19" s="726"/>
      <c r="Q19" s="941"/>
      <c r="R19" s="907"/>
      <c r="S19" s="908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</row>
    <row r="20" spans="1:32" ht="25.5" customHeight="1">
      <c r="A20" s="7"/>
      <c r="B20" s="64" t="s">
        <v>126</v>
      </c>
      <c r="C20" s="362"/>
      <c r="D20" s="350" t="s">
        <v>127</v>
      </c>
      <c r="E20" s="132" t="s">
        <v>285</v>
      </c>
      <c r="F20" s="580"/>
      <c r="G20" s="582">
        <v>3500</v>
      </c>
      <c r="H20" s="935">
        <f t="shared" si="0"/>
        <v>4600</v>
      </c>
      <c r="I20" s="936"/>
      <c r="J20" s="937"/>
      <c r="K20" s="470">
        <v>8100</v>
      </c>
      <c r="L20" s="23" t="s">
        <v>319</v>
      </c>
      <c r="M20" s="461"/>
      <c r="N20" s="724"/>
      <c r="O20" s="725"/>
      <c r="P20" s="726"/>
      <c r="Q20" s="941"/>
      <c r="R20" s="907"/>
      <c r="S20" s="908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</row>
    <row r="21" spans="1:32" ht="25.5" customHeight="1">
      <c r="A21" s="7"/>
      <c r="B21" s="64"/>
      <c r="C21" s="362"/>
      <c r="D21" s="349" t="s">
        <v>128</v>
      </c>
      <c r="E21" s="132" t="s">
        <v>285</v>
      </c>
      <c r="F21" s="309"/>
      <c r="G21" s="259">
        <v>1250</v>
      </c>
      <c r="H21" s="777">
        <f t="shared" si="0"/>
        <v>1900</v>
      </c>
      <c r="I21" s="778"/>
      <c r="J21" s="779"/>
      <c r="K21" s="101">
        <v>3150</v>
      </c>
      <c r="L21" s="23" t="s">
        <v>319</v>
      </c>
      <c r="M21" s="461"/>
      <c r="N21" s="724"/>
      <c r="O21" s="725"/>
      <c r="P21" s="726"/>
      <c r="Q21" s="941"/>
      <c r="R21" s="907"/>
      <c r="S21" s="908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</row>
    <row r="22" spans="1:32" ht="25.5" customHeight="1">
      <c r="A22" s="7"/>
      <c r="B22" s="67"/>
      <c r="C22" s="362"/>
      <c r="D22" s="350" t="s">
        <v>129</v>
      </c>
      <c r="E22" s="132" t="s">
        <v>274</v>
      </c>
      <c r="F22" s="580"/>
      <c r="G22" s="621">
        <v>1600</v>
      </c>
      <c r="H22" s="935">
        <f t="shared" si="0"/>
        <v>1600</v>
      </c>
      <c r="I22" s="936"/>
      <c r="J22" s="937"/>
      <c r="K22" s="22">
        <v>3200</v>
      </c>
      <c r="L22" s="23" t="s">
        <v>319</v>
      </c>
      <c r="M22" s="461"/>
      <c r="N22" s="724"/>
      <c r="O22" s="725"/>
      <c r="P22" s="726"/>
      <c r="Q22" s="941"/>
      <c r="R22" s="907"/>
      <c r="S22" s="908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</row>
    <row r="23" spans="2:32" ht="25.5" customHeight="1">
      <c r="B23" s="68"/>
      <c r="C23" s="367"/>
      <c r="D23" s="350" t="s">
        <v>130</v>
      </c>
      <c r="E23" s="132" t="s">
        <v>274</v>
      </c>
      <c r="F23" s="580"/>
      <c r="G23" s="582">
        <v>1750</v>
      </c>
      <c r="H23" s="935">
        <f t="shared" si="0"/>
        <v>1950</v>
      </c>
      <c r="I23" s="936"/>
      <c r="J23" s="937"/>
      <c r="K23" s="22">
        <v>3700</v>
      </c>
      <c r="L23" s="23" t="s">
        <v>319</v>
      </c>
      <c r="M23" s="461"/>
      <c r="N23" s="724"/>
      <c r="O23" s="725"/>
      <c r="P23" s="726"/>
      <c r="Q23" s="941" t="s">
        <v>282</v>
      </c>
      <c r="R23" s="907"/>
      <c r="S23" s="908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</row>
    <row r="24" spans="2:32" ht="25.5" customHeight="1">
      <c r="B24" s="67"/>
      <c r="C24" s="362"/>
      <c r="D24" s="350" t="s">
        <v>131</v>
      </c>
      <c r="E24" s="648" t="s">
        <v>430</v>
      </c>
      <c r="F24" s="580"/>
      <c r="G24" s="582">
        <v>1250</v>
      </c>
      <c r="H24" s="935">
        <f t="shared" si="0"/>
        <v>1250</v>
      </c>
      <c r="I24" s="936"/>
      <c r="J24" s="937"/>
      <c r="K24" s="22">
        <v>2500</v>
      </c>
      <c r="L24" s="23" t="s">
        <v>319</v>
      </c>
      <c r="M24" s="461"/>
      <c r="N24" s="724"/>
      <c r="O24" s="725"/>
      <c r="P24" s="726"/>
      <c r="Q24" s="946" t="s">
        <v>283</v>
      </c>
      <c r="R24" s="947"/>
      <c r="S24" s="948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</row>
    <row r="25" spans="2:32" ht="25.5" customHeight="1">
      <c r="B25" s="67"/>
      <c r="C25" s="362"/>
      <c r="D25" s="350" t="s">
        <v>132</v>
      </c>
      <c r="E25" s="132" t="s">
        <v>271</v>
      </c>
      <c r="F25" s="309"/>
      <c r="G25" s="259">
        <v>2300</v>
      </c>
      <c r="H25" s="777">
        <f t="shared" si="0"/>
        <v>4300</v>
      </c>
      <c r="I25" s="778"/>
      <c r="J25" s="779"/>
      <c r="K25" s="22">
        <v>6600</v>
      </c>
      <c r="L25" s="23" t="s">
        <v>319</v>
      </c>
      <c r="M25" s="461"/>
      <c r="N25" s="724"/>
      <c r="O25" s="725"/>
      <c r="P25" s="726"/>
      <c r="Q25" s="946"/>
      <c r="R25" s="947"/>
      <c r="S25" s="948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</row>
    <row r="26" spans="2:32" ht="25.5" customHeight="1">
      <c r="B26" s="67"/>
      <c r="C26" s="367"/>
      <c r="D26" s="350" t="s">
        <v>133</v>
      </c>
      <c r="E26" s="132" t="s">
        <v>271</v>
      </c>
      <c r="F26" s="309"/>
      <c r="G26" s="70">
        <v>1350</v>
      </c>
      <c r="H26" s="777">
        <f t="shared" si="0"/>
        <v>1650</v>
      </c>
      <c r="I26" s="778"/>
      <c r="J26" s="779"/>
      <c r="K26" s="22">
        <v>3000</v>
      </c>
      <c r="L26" s="23" t="s">
        <v>319</v>
      </c>
      <c r="M26" s="461"/>
      <c r="N26" s="724"/>
      <c r="O26" s="725"/>
      <c r="P26" s="726"/>
      <c r="Q26" s="941"/>
      <c r="R26" s="907"/>
      <c r="S26" s="908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</row>
    <row r="27" spans="2:32" ht="25.5" customHeight="1">
      <c r="B27" s="67"/>
      <c r="C27" s="367"/>
      <c r="D27" s="350" t="s">
        <v>135</v>
      </c>
      <c r="E27" s="132" t="s">
        <v>262</v>
      </c>
      <c r="F27" s="309"/>
      <c r="G27" s="70">
        <v>1100</v>
      </c>
      <c r="H27" s="777">
        <f t="shared" si="0"/>
        <v>2200</v>
      </c>
      <c r="I27" s="778"/>
      <c r="J27" s="779"/>
      <c r="K27" s="22">
        <v>3300</v>
      </c>
      <c r="L27" s="23" t="s">
        <v>319</v>
      </c>
      <c r="M27" s="461"/>
      <c r="N27" s="724"/>
      <c r="O27" s="725"/>
      <c r="P27" s="726"/>
      <c r="Q27" s="941"/>
      <c r="R27" s="907"/>
      <c r="S27" s="908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</row>
    <row r="28" spans="2:32" ht="25.5" customHeight="1">
      <c r="B28" s="67"/>
      <c r="C28" s="367"/>
      <c r="D28" s="350" t="s">
        <v>136</v>
      </c>
      <c r="E28" s="132" t="s">
        <v>262</v>
      </c>
      <c r="F28" s="309"/>
      <c r="G28" s="70">
        <v>1650</v>
      </c>
      <c r="H28" s="777">
        <f t="shared" si="0"/>
        <v>3300</v>
      </c>
      <c r="I28" s="778"/>
      <c r="J28" s="779"/>
      <c r="K28" s="22">
        <v>4950</v>
      </c>
      <c r="L28" s="23" t="s">
        <v>319</v>
      </c>
      <c r="M28" s="461"/>
      <c r="N28" s="724"/>
      <c r="O28" s="725"/>
      <c r="P28" s="726"/>
      <c r="Q28" s="941"/>
      <c r="R28" s="907"/>
      <c r="S28" s="908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</row>
    <row r="29" spans="2:32" ht="25.5" customHeight="1">
      <c r="B29" s="67"/>
      <c r="C29" s="367"/>
      <c r="D29" s="350" t="s">
        <v>137</v>
      </c>
      <c r="E29" s="132" t="s">
        <v>262</v>
      </c>
      <c r="F29" s="309"/>
      <c r="G29" s="70">
        <v>900</v>
      </c>
      <c r="H29" s="777">
        <f t="shared" si="0"/>
        <v>1700</v>
      </c>
      <c r="I29" s="778"/>
      <c r="J29" s="779"/>
      <c r="K29" s="22">
        <v>2600</v>
      </c>
      <c r="L29" s="23" t="s">
        <v>319</v>
      </c>
      <c r="M29" s="461"/>
      <c r="N29" s="724"/>
      <c r="O29" s="725"/>
      <c r="P29" s="726"/>
      <c r="Q29" s="941"/>
      <c r="R29" s="907"/>
      <c r="S29" s="908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</row>
    <row r="30" spans="2:32" ht="25.5" customHeight="1">
      <c r="B30" s="67"/>
      <c r="C30" s="367"/>
      <c r="D30" s="350" t="s">
        <v>138</v>
      </c>
      <c r="E30" s="132" t="s">
        <v>262</v>
      </c>
      <c r="F30" s="309"/>
      <c r="G30" s="70">
        <v>1350</v>
      </c>
      <c r="H30" s="777">
        <f t="shared" si="0"/>
        <v>2250</v>
      </c>
      <c r="I30" s="778"/>
      <c r="J30" s="779"/>
      <c r="K30" s="22">
        <v>3600</v>
      </c>
      <c r="L30" s="23" t="s">
        <v>319</v>
      </c>
      <c r="M30" s="461"/>
      <c r="N30" s="724"/>
      <c r="O30" s="725"/>
      <c r="P30" s="726"/>
      <c r="Q30" s="941"/>
      <c r="R30" s="907"/>
      <c r="S30" s="908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</row>
    <row r="31" spans="2:32" ht="25.5" customHeight="1">
      <c r="B31" s="67"/>
      <c r="C31" s="367" t="s">
        <v>119</v>
      </c>
      <c r="D31" s="350" t="s">
        <v>139</v>
      </c>
      <c r="E31" s="132" t="s">
        <v>266</v>
      </c>
      <c r="F31" s="309"/>
      <c r="G31" s="70">
        <v>400</v>
      </c>
      <c r="H31" s="909"/>
      <c r="I31" s="910"/>
      <c r="J31" s="911"/>
      <c r="K31" s="22">
        <f>G31</f>
        <v>400</v>
      </c>
      <c r="L31" s="333"/>
      <c r="M31" s="461"/>
      <c r="N31" s="918"/>
      <c r="O31" s="919"/>
      <c r="P31" s="920"/>
      <c r="Q31" s="941" t="s">
        <v>303</v>
      </c>
      <c r="R31" s="907"/>
      <c r="S31" s="908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</row>
    <row r="32" spans="2:32" ht="25.5" customHeight="1">
      <c r="B32" s="67"/>
      <c r="C32" s="362"/>
      <c r="D32" s="350" t="s">
        <v>340</v>
      </c>
      <c r="E32" s="132" t="s">
        <v>341</v>
      </c>
      <c r="F32" s="309"/>
      <c r="G32" s="70">
        <v>1700</v>
      </c>
      <c r="H32" s="777">
        <f>K32-G32</f>
        <v>2300</v>
      </c>
      <c r="I32" s="778"/>
      <c r="J32" s="779"/>
      <c r="K32" s="22">
        <v>4000</v>
      </c>
      <c r="L32" s="23" t="s">
        <v>319</v>
      </c>
      <c r="M32" s="461"/>
      <c r="N32" s="724"/>
      <c r="O32" s="725"/>
      <c r="P32" s="726"/>
      <c r="Q32" s="941"/>
      <c r="R32" s="907"/>
      <c r="S32" s="908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</row>
    <row r="33" spans="2:32" ht="25.5" customHeight="1">
      <c r="B33" s="67"/>
      <c r="C33" s="362"/>
      <c r="D33" s="350" t="s">
        <v>140</v>
      </c>
      <c r="E33" s="132" t="s">
        <v>266</v>
      </c>
      <c r="F33" s="309"/>
      <c r="G33" s="471">
        <v>2200</v>
      </c>
      <c r="H33" s="777">
        <f>K33-G33</f>
        <v>1400</v>
      </c>
      <c r="I33" s="778"/>
      <c r="J33" s="779"/>
      <c r="K33" s="22">
        <v>3600</v>
      </c>
      <c r="L33" s="23" t="s">
        <v>319</v>
      </c>
      <c r="M33" s="461"/>
      <c r="N33" s="724"/>
      <c r="O33" s="725"/>
      <c r="P33" s="726"/>
      <c r="Q33" s="941"/>
      <c r="R33" s="907"/>
      <c r="S33" s="908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</row>
    <row r="34" spans="2:32" ht="25.5" customHeight="1">
      <c r="B34" s="64"/>
      <c r="C34" s="367" t="s">
        <v>141</v>
      </c>
      <c r="D34" s="350" t="s">
        <v>142</v>
      </c>
      <c r="E34" s="132" t="s">
        <v>267</v>
      </c>
      <c r="F34" s="309"/>
      <c r="G34" s="70">
        <v>450</v>
      </c>
      <c r="H34" s="909"/>
      <c r="I34" s="910"/>
      <c r="J34" s="911"/>
      <c r="K34" s="22">
        <f>G34</f>
        <v>450</v>
      </c>
      <c r="L34" s="333"/>
      <c r="M34" s="461"/>
      <c r="N34" s="918"/>
      <c r="O34" s="919"/>
      <c r="P34" s="920"/>
      <c r="Q34" s="941" t="s">
        <v>143</v>
      </c>
      <c r="R34" s="907"/>
      <c r="S34" s="908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</row>
    <row r="35" spans="2:32" ht="25.5" customHeight="1">
      <c r="B35" s="64"/>
      <c r="C35" s="367" t="s">
        <v>144</v>
      </c>
      <c r="D35" s="350" t="s">
        <v>145</v>
      </c>
      <c r="E35" s="132" t="s">
        <v>329</v>
      </c>
      <c r="F35" s="309"/>
      <c r="G35" s="70">
        <v>300</v>
      </c>
      <c r="H35" s="909"/>
      <c r="I35" s="910"/>
      <c r="J35" s="911"/>
      <c r="K35" s="22">
        <f>G35</f>
        <v>300</v>
      </c>
      <c r="L35" s="333"/>
      <c r="M35" s="461"/>
      <c r="N35" s="918"/>
      <c r="O35" s="919"/>
      <c r="P35" s="920"/>
      <c r="Q35" s="941" t="s">
        <v>146</v>
      </c>
      <c r="R35" s="907"/>
      <c r="S35" s="908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</row>
    <row r="36" spans="2:32" ht="25.5" customHeight="1">
      <c r="B36" s="71"/>
      <c r="C36" s="367" t="s">
        <v>147</v>
      </c>
      <c r="D36" s="350" t="s">
        <v>148</v>
      </c>
      <c r="E36" s="132" t="s">
        <v>329</v>
      </c>
      <c r="F36" s="309"/>
      <c r="G36" s="70">
        <v>600</v>
      </c>
      <c r="H36" s="909"/>
      <c r="I36" s="910"/>
      <c r="J36" s="911"/>
      <c r="K36" s="22">
        <f>G36</f>
        <v>600</v>
      </c>
      <c r="L36" s="333"/>
      <c r="M36" s="461"/>
      <c r="N36" s="918"/>
      <c r="O36" s="919"/>
      <c r="P36" s="920"/>
      <c r="Q36" s="907" t="s">
        <v>149</v>
      </c>
      <c r="R36" s="907"/>
      <c r="S36" s="908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</row>
    <row r="37" spans="2:32" ht="25.5" customHeight="1">
      <c r="B37" s="72"/>
      <c r="C37" s="367" t="s">
        <v>150</v>
      </c>
      <c r="D37" s="353" t="s">
        <v>151</v>
      </c>
      <c r="E37" s="132" t="s">
        <v>329</v>
      </c>
      <c r="F37" s="309"/>
      <c r="G37" s="70">
        <v>550</v>
      </c>
      <c r="H37" s="909"/>
      <c r="I37" s="910"/>
      <c r="J37" s="911"/>
      <c r="K37" s="22">
        <f>G37</f>
        <v>550</v>
      </c>
      <c r="L37" s="333"/>
      <c r="M37" s="461"/>
      <c r="N37" s="918"/>
      <c r="O37" s="919"/>
      <c r="P37" s="920"/>
      <c r="Q37" s="907" t="s">
        <v>152</v>
      </c>
      <c r="R37" s="907"/>
      <c r="S37" s="908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</row>
    <row r="38" spans="2:32" ht="25.5" customHeight="1" thickBot="1">
      <c r="B38" s="74"/>
      <c r="C38" s="361"/>
      <c r="D38" s="358"/>
      <c r="E38" s="12"/>
      <c r="F38" s="14"/>
      <c r="G38" s="12"/>
      <c r="H38" s="777">
        <f>K38-G38</f>
        <v>0</v>
      </c>
      <c r="I38" s="778"/>
      <c r="J38" s="779"/>
      <c r="K38" s="27"/>
      <c r="L38" s="27"/>
      <c r="M38" s="12"/>
      <c r="N38" s="899"/>
      <c r="O38" s="900"/>
      <c r="P38" s="901"/>
      <c r="Q38" s="902"/>
      <c r="R38" s="903"/>
      <c r="S38" s="904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</row>
    <row r="39" spans="2:32" ht="25.5" customHeight="1" thickTop="1">
      <c r="B39" s="30"/>
      <c r="C39" s="30"/>
      <c r="D39" s="31" t="str">
        <f>CONCATENATE(FIXED(COUNTA(D9:D38),0,0),"　店")</f>
        <v>29　店</v>
      </c>
      <c r="E39" s="29"/>
      <c r="F39" s="30"/>
      <c r="G39" s="176">
        <f>SUM(G9:G38)</f>
        <v>43750</v>
      </c>
      <c r="H39" s="797">
        <f>SUM(J37:J38)</f>
        <v>0</v>
      </c>
      <c r="I39" s="798"/>
      <c r="J39" s="301">
        <f>SUM(H9:J38)</f>
        <v>54550</v>
      </c>
      <c r="K39" s="175">
        <f>SUM(K9:K38)</f>
        <v>98300</v>
      </c>
      <c r="L39" s="32"/>
      <c r="M39" s="33">
        <f>SUM(M9:M37)</f>
        <v>0</v>
      </c>
      <c r="N39" s="737">
        <f>SUM(N9:P37)</f>
        <v>0</v>
      </c>
      <c r="O39" s="748"/>
      <c r="P39" s="749"/>
      <c r="Q39" s="751"/>
      <c r="R39" s="751"/>
      <c r="S39" s="75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</row>
    <row r="40" spans="2:32" ht="13.5" customHeight="1">
      <c r="B40" s="398" t="s">
        <v>375</v>
      </c>
      <c r="C40" s="12"/>
      <c r="D40" s="245"/>
      <c r="E40" s="12"/>
      <c r="F40" s="12"/>
      <c r="G40" s="246"/>
      <c r="H40" s="246"/>
      <c r="I40" s="246"/>
      <c r="J40" s="246"/>
      <c r="K40" s="246"/>
      <c r="L40" s="12"/>
      <c r="M40" s="87"/>
      <c r="N40" s="87"/>
      <c r="O40" s="248"/>
      <c r="P40" s="248"/>
      <c r="Q40" s="60"/>
      <c r="R40" s="60"/>
      <c r="S40" s="60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</row>
    <row r="41" ht="13.5">
      <c r="B41" s="247"/>
    </row>
    <row r="42" spans="2:32" ht="17.25" customHeight="1">
      <c r="B42" s="227" t="s">
        <v>344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</row>
    <row r="43" spans="2:32" ht="13.5">
      <c r="B43" s="238" t="s">
        <v>403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</row>
    <row r="44" spans="2:32" ht="13.5">
      <c r="B44" s="238" t="s">
        <v>402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</row>
    <row r="45" spans="2:32" ht="13.5">
      <c r="B45" s="238" t="s">
        <v>345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</row>
    <row r="46" spans="2:32" ht="13.5">
      <c r="B46" s="227" t="s">
        <v>426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</row>
    <row r="47" spans="2:32" ht="13.5">
      <c r="B47" s="238" t="s">
        <v>401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</row>
    <row r="48" spans="2:20" ht="13.5"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</row>
    <row r="49" spans="2:20" ht="13.5"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</row>
    <row r="50" spans="2:20" ht="13.5"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</row>
    <row r="51" spans="2:20" ht="13.5"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</row>
    <row r="52" spans="2:20" ht="13.5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</row>
    <row r="53" spans="2:20" ht="13.5"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</row>
    <row r="54" spans="2:20" ht="13.5"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</row>
    <row r="55" spans="2:20" ht="13.5"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</row>
    <row r="56" spans="2:20" ht="13.5"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</row>
    <row r="57" spans="2:20" ht="13.5"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</row>
  </sheetData>
  <sheetProtection password="CCCF" sheet="1"/>
  <mergeCells count="109">
    <mergeCell ref="H28:J28"/>
    <mergeCell ref="H29:J29"/>
    <mergeCell ref="H30:J30"/>
    <mergeCell ref="H32:J32"/>
    <mergeCell ref="H33:J33"/>
    <mergeCell ref="H2:K2"/>
    <mergeCell ref="H22:J22"/>
    <mergeCell ref="H23:J23"/>
    <mergeCell ref="H24:J24"/>
    <mergeCell ref="H25:J25"/>
    <mergeCell ref="H27:J27"/>
    <mergeCell ref="H17:J17"/>
    <mergeCell ref="H18:J18"/>
    <mergeCell ref="H19:J19"/>
    <mergeCell ref="H20:J20"/>
    <mergeCell ref="H21:J21"/>
    <mergeCell ref="H31:J31"/>
    <mergeCell ref="H11:J11"/>
    <mergeCell ref="H12:J12"/>
    <mergeCell ref="H9:J9"/>
    <mergeCell ref="H10:J10"/>
    <mergeCell ref="H13:J13"/>
    <mergeCell ref="H14:J14"/>
    <mergeCell ref="H15:J15"/>
    <mergeCell ref="H16:J16"/>
    <mergeCell ref="H26:J26"/>
    <mergeCell ref="R2:S2"/>
    <mergeCell ref="M2:P2"/>
    <mergeCell ref="H39:I39"/>
    <mergeCell ref="H38:J38"/>
    <mergeCell ref="H34:J34"/>
    <mergeCell ref="H35:J35"/>
    <mergeCell ref="H36:J36"/>
    <mergeCell ref="N39:P39"/>
    <mergeCell ref="Q39:S39"/>
    <mergeCell ref="H37:J37"/>
    <mergeCell ref="N38:P38"/>
    <mergeCell ref="Q38:S38"/>
    <mergeCell ref="N35:P35"/>
    <mergeCell ref="Q35:S35"/>
    <mergeCell ref="N37:P37"/>
    <mergeCell ref="Q37:S37"/>
    <mergeCell ref="N36:P36"/>
    <mergeCell ref="Q36:S36"/>
    <mergeCell ref="N32:P32"/>
    <mergeCell ref="Q32:S32"/>
    <mergeCell ref="N34:P34"/>
    <mergeCell ref="Q34:S34"/>
    <mergeCell ref="N33:P33"/>
    <mergeCell ref="Q33:S33"/>
    <mergeCell ref="Q27:S27"/>
    <mergeCell ref="N28:P28"/>
    <mergeCell ref="Q28:S28"/>
    <mergeCell ref="N29:P29"/>
    <mergeCell ref="Q29:S29"/>
    <mergeCell ref="N31:P31"/>
    <mergeCell ref="Q31:S31"/>
    <mergeCell ref="N30:P30"/>
    <mergeCell ref="Q30:S30"/>
    <mergeCell ref="N27:P27"/>
    <mergeCell ref="N23:P23"/>
    <mergeCell ref="Q23:S23"/>
    <mergeCell ref="N24:P24"/>
    <mergeCell ref="N25:P25"/>
    <mergeCell ref="Q24:S25"/>
    <mergeCell ref="N26:P26"/>
    <mergeCell ref="Q26:S26"/>
    <mergeCell ref="N21:P21"/>
    <mergeCell ref="Q21:S21"/>
    <mergeCell ref="N22:P22"/>
    <mergeCell ref="Q22:S22"/>
    <mergeCell ref="N18:P18"/>
    <mergeCell ref="Q18:S18"/>
    <mergeCell ref="N19:P19"/>
    <mergeCell ref="Q19:S19"/>
    <mergeCell ref="N20:P20"/>
    <mergeCell ref="Q20:S20"/>
    <mergeCell ref="N14:P14"/>
    <mergeCell ref="Q14:S14"/>
    <mergeCell ref="N15:P15"/>
    <mergeCell ref="Q15:S15"/>
    <mergeCell ref="N17:P17"/>
    <mergeCell ref="Q17:S17"/>
    <mergeCell ref="N16:P16"/>
    <mergeCell ref="N13:P13"/>
    <mergeCell ref="Q13:S13"/>
    <mergeCell ref="N9:P9"/>
    <mergeCell ref="Q9:S9"/>
    <mergeCell ref="N10:P10"/>
    <mergeCell ref="Q10:S10"/>
    <mergeCell ref="N11:P11"/>
    <mergeCell ref="Q11:S11"/>
    <mergeCell ref="Q5:R5"/>
    <mergeCell ref="Q6:R6"/>
    <mergeCell ref="C8:E8"/>
    <mergeCell ref="C7:K7"/>
    <mergeCell ref="N12:P12"/>
    <mergeCell ref="Q12:S12"/>
    <mergeCell ref="H8:I8"/>
    <mergeCell ref="C3:K3"/>
    <mergeCell ref="N3:O3"/>
    <mergeCell ref="P3:R3"/>
    <mergeCell ref="C2:F2"/>
    <mergeCell ref="B7:B8"/>
    <mergeCell ref="M7:M8"/>
    <mergeCell ref="N7:P8"/>
    <mergeCell ref="Q7:S8"/>
    <mergeCell ref="E5:G5"/>
    <mergeCell ref="J5:K5"/>
  </mergeCells>
  <conditionalFormatting sqref="M9:M37">
    <cfRule type="expression" priority="3" dxfId="0">
      <formula>OR(G9&lt;M9,MOD(M9,50))</formula>
    </cfRule>
  </conditionalFormatting>
  <conditionalFormatting sqref="N32:P33 N13:P30 N9:P10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3">
    <dataValidation operator="lessThanOrEqual" allowBlank="1" showInputMessage="1" showErrorMessage="1" sqref="B41:B47"/>
    <dataValidation errorStyle="warning" type="custom" allowBlank="1" showInputMessage="1" showErrorMessage="1" errorTitle="数値エラー" error="基本部数を超えているか50枚単位ではありません。" sqref="M9:M37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10 N13:P30 N32:P33">
      <formula1>AND(M9=G9,MOD(M9,50)=0)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3"/>
  <headerFooter alignWithMargins="0">
    <oddFooter>&amp;R&amp;9 2024年4月現在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9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19" ht="39" customHeight="1">
      <c r="B2" s="167" t="s">
        <v>1</v>
      </c>
      <c r="C2" s="772">
        <f>'表紙'!B4</f>
        <v>0</v>
      </c>
      <c r="D2" s="772"/>
      <c r="E2" s="772"/>
      <c r="F2" s="773"/>
      <c r="G2" s="5" t="s">
        <v>34</v>
      </c>
      <c r="H2" s="780">
        <f>'表紙'!B6</f>
        <v>0</v>
      </c>
      <c r="I2" s="780"/>
      <c r="J2" s="780"/>
      <c r="K2" s="781"/>
      <c r="L2" s="5" t="s">
        <v>2</v>
      </c>
      <c r="M2" s="727">
        <f>'表紙'!C4</f>
        <v>0</v>
      </c>
      <c r="N2" s="727"/>
      <c r="O2" s="727"/>
      <c r="P2" s="727"/>
      <c r="Q2" s="5" t="s">
        <v>4</v>
      </c>
      <c r="R2" s="793">
        <f>'表紙'!K4</f>
        <v>0</v>
      </c>
      <c r="S2" s="794"/>
    </row>
    <row r="3" spans="2:19" ht="39" customHeight="1">
      <c r="B3" s="6" t="s">
        <v>5</v>
      </c>
      <c r="C3" s="727">
        <f>'表紙'!C6</f>
        <v>0</v>
      </c>
      <c r="D3" s="727"/>
      <c r="E3" s="727"/>
      <c r="F3" s="727"/>
      <c r="G3" s="727"/>
      <c r="H3" s="727"/>
      <c r="I3" s="727"/>
      <c r="J3" s="727"/>
      <c r="K3" s="727"/>
      <c r="L3" s="5" t="s">
        <v>3</v>
      </c>
      <c r="M3" s="460">
        <f>'表紙'!H4</f>
        <v>0</v>
      </c>
      <c r="N3" s="728" t="s">
        <v>6</v>
      </c>
      <c r="O3" s="728"/>
      <c r="P3" s="800">
        <f>SUM(M26:P26,M41:P41)</f>
        <v>0</v>
      </c>
      <c r="Q3" s="800"/>
      <c r="R3" s="800"/>
      <c r="S3" s="111" t="s">
        <v>7</v>
      </c>
    </row>
    <row r="4" ht="22.5" customHeight="1"/>
    <row r="5" spans="2:19" ht="22.5" customHeight="1">
      <c r="B5" s="112" t="s">
        <v>153</v>
      </c>
      <c r="P5" s="170" t="s">
        <v>36</v>
      </c>
      <c r="Q5" s="723">
        <f>G26</f>
        <v>21950</v>
      </c>
      <c r="R5" s="723"/>
      <c r="S5" s="171" t="s">
        <v>7</v>
      </c>
    </row>
    <row r="6" spans="16:19" ht="22.5" customHeight="1">
      <c r="P6" s="170" t="s">
        <v>37</v>
      </c>
      <c r="Q6" s="731">
        <f>K26</f>
        <v>58450</v>
      </c>
      <c r="R6" s="731"/>
      <c r="S6" s="171" t="s">
        <v>7</v>
      </c>
    </row>
    <row r="7" spans="1:19" ht="18" customHeight="1">
      <c r="A7" s="7"/>
      <c r="B7" s="711" t="s">
        <v>8</v>
      </c>
      <c r="C7" s="696" t="s">
        <v>314</v>
      </c>
      <c r="D7" s="730"/>
      <c r="E7" s="730"/>
      <c r="F7" s="730"/>
      <c r="G7" s="730"/>
      <c r="H7" s="730"/>
      <c r="I7" s="730"/>
      <c r="J7" s="730"/>
      <c r="K7" s="730"/>
      <c r="L7" s="9" t="s">
        <v>321</v>
      </c>
      <c r="M7" s="713" t="s">
        <v>38</v>
      </c>
      <c r="N7" s="715" t="s">
        <v>313</v>
      </c>
      <c r="O7" s="716"/>
      <c r="P7" s="717"/>
      <c r="Q7" s="716" t="s">
        <v>40</v>
      </c>
      <c r="R7" s="716"/>
      <c r="S7" s="717"/>
    </row>
    <row r="8" spans="1:19" ht="18" customHeight="1">
      <c r="A8" s="7"/>
      <c r="B8" s="712"/>
      <c r="C8" s="696" t="s">
        <v>41</v>
      </c>
      <c r="D8" s="698"/>
      <c r="E8" s="698"/>
      <c r="F8" s="256"/>
      <c r="G8" s="257" t="s">
        <v>312</v>
      </c>
      <c r="H8" s="696"/>
      <c r="I8" s="698"/>
      <c r="J8" s="295" t="s">
        <v>10</v>
      </c>
      <c r="K8" s="166" t="s">
        <v>11</v>
      </c>
      <c r="L8" s="9" t="s">
        <v>316</v>
      </c>
      <c r="M8" s="714"/>
      <c r="N8" s="718"/>
      <c r="O8" s="719"/>
      <c r="P8" s="720"/>
      <c r="Q8" s="721"/>
      <c r="R8" s="721"/>
      <c r="S8" s="722"/>
    </row>
    <row r="9" spans="1:19" ht="25.5" customHeight="1">
      <c r="A9" s="7"/>
      <c r="B9" s="76"/>
      <c r="C9" s="360"/>
      <c r="D9" s="349" t="s">
        <v>154</v>
      </c>
      <c r="E9" s="132" t="s">
        <v>265</v>
      </c>
      <c r="F9" s="618"/>
      <c r="G9" s="619">
        <v>2600</v>
      </c>
      <c r="H9" s="777">
        <f aca="true" t="shared" si="0" ref="H9:H19">K9-G9</f>
        <v>4350</v>
      </c>
      <c r="I9" s="778"/>
      <c r="J9" s="779"/>
      <c r="K9" s="16">
        <v>6950</v>
      </c>
      <c r="L9" s="10" t="s">
        <v>319</v>
      </c>
      <c r="M9" s="461"/>
      <c r="N9" s="724"/>
      <c r="O9" s="725"/>
      <c r="P9" s="726"/>
      <c r="Q9" s="949"/>
      <c r="R9" s="950"/>
      <c r="S9" s="951"/>
    </row>
    <row r="10" spans="1:19" ht="25.5" customHeight="1">
      <c r="A10" s="7"/>
      <c r="B10" s="64"/>
      <c r="C10" s="362"/>
      <c r="D10" s="350" t="s">
        <v>326</v>
      </c>
      <c r="E10" s="132" t="s">
        <v>265</v>
      </c>
      <c r="F10" s="309"/>
      <c r="G10" s="259">
        <v>2350</v>
      </c>
      <c r="H10" s="777">
        <f t="shared" si="0"/>
        <v>2200</v>
      </c>
      <c r="I10" s="778"/>
      <c r="J10" s="779"/>
      <c r="K10" s="22">
        <v>4550</v>
      </c>
      <c r="L10" s="23" t="s">
        <v>319</v>
      </c>
      <c r="M10" s="461"/>
      <c r="N10" s="724"/>
      <c r="O10" s="725"/>
      <c r="P10" s="726"/>
      <c r="Q10" s="436"/>
      <c r="R10" s="437"/>
      <c r="S10" s="438"/>
    </row>
    <row r="11" spans="1:19" ht="25.5" customHeight="1">
      <c r="A11" s="7"/>
      <c r="B11" s="64"/>
      <c r="C11" s="362"/>
      <c r="D11" s="350" t="s">
        <v>155</v>
      </c>
      <c r="E11" s="132" t="s">
        <v>265</v>
      </c>
      <c r="F11" s="309"/>
      <c r="G11" s="259">
        <v>1900</v>
      </c>
      <c r="H11" s="777">
        <f t="shared" si="0"/>
        <v>3900</v>
      </c>
      <c r="I11" s="778"/>
      <c r="J11" s="779"/>
      <c r="K11" s="22">
        <v>5800</v>
      </c>
      <c r="L11" s="23" t="s">
        <v>319</v>
      </c>
      <c r="M11" s="461"/>
      <c r="N11" s="724"/>
      <c r="O11" s="725"/>
      <c r="P11" s="726"/>
      <c r="Q11" s="436" t="s">
        <v>287</v>
      </c>
      <c r="R11" s="437"/>
      <c r="S11" s="438"/>
    </row>
    <row r="12" spans="1:19" ht="25.5" customHeight="1">
      <c r="A12" s="7"/>
      <c r="B12" s="64"/>
      <c r="C12" s="362"/>
      <c r="D12" s="350" t="s">
        <v>156</v>
      </c>
      <c r="E12" s="132" t="s">
        <v>265</v>
      </c>
      <c r="F12" s="309"/>
      <c r="G12" s="259">
        <v>1700</v>
      </c>
      <c r="H12" s="777">
        <f t="shared" si="0"/>
        <v>3400</v>
      </c>
      <c r="I12" s="778"/>
      <c r="J12" s="779"/>
      <c r="K12" s="22">
        <v>5100</v>
      </c>
      <c r="L12" s="23" t="s">
        <v>319</v>
      </c>
      <c r="M12" s="461"/>
      <c r="N12" s="724"/>
      <c r="O12" s="725"/>
      <c r="P12" s="726"/>
      <c r="Q12" s="654" t="s">
        <v>413</v>
      </c>
      <c r="R12" s="437"/>
      <c r="S12" s="438"/>
    </row>
    <row r="13" spans="1:19" ht="25.5" customHeight="1">
      <c r="A13" s="7"/>
      <c r="B13" s="64"/>
      <c r="C13" s="362"/>
      <c r="D13" s="350" t="s">
        <v>157</v>
      </c>
      <c r="E13" s="132" t="s">
        <v>265</v>
      </c>
      <c r="F13" s="309"/>
      <c r="G13" s="259">
        <v>1250</v>
      </c>
      <c r="H13" s="777">
        <f t="shared" si="0"/>
        <v>3050</v>
      </c>
      <c r="I13" s="778"/>
      <c r="J13" s="779"/>
      <c r="K13" s="22">
        <v>4300</v>
      </c>
      <c r="L13" s="23" t="s">
        <v>319</v>
      </c>
      <c r="M13" s="461"/>
      <c r="N13" s="724"/>
      <c r="O13" s="725"/>
      <c r="P13" s="726"/>
      <c r="Q13" s="878"/>
      <c r="R13" s="879"/>
      <c r="S13" s="880"/>
    </row>
    <row r="14" spans="1:19" ht="25.5" customHeight="1">
      <c r="A14" s="7"/>
      <c r="B14" s="102"/>
      <c r="C14" s="365"/>
      <c r="D14" s="371" t="s">
        <v>158</v>
      </c>
      <c r="E14" s="132" t="s">
        <v>265</v>
      </c>
      <c r="F14" s="319"/>
      <c r="G14" s="282">
        <v>1100</v>
      </c>
      <c r="H14" s="777">
        <f t="shared" si="0"/>
        <v>2650</v>
      </c>
      <c r="I14" s="778"/>
      <c r="J14" s="779"/>
      <c r="K14" s="49">
        <v>3750</v>
      </c>
      <c r="L14" s="23" t="s">
        <v>318</v>
      </c>
      <c r="M14" s="461"/>
      <c r="N14" s="724"/>
      <c r="O14" s="725"/>
      <c r="P14" s="726"/>
      <c r="Q14" s="878"/>
      <c r="R14" s="879"/>
      <c r="S14" s="880"/>
    </row>
    <row r="15" spans="1:19" ht="25.5" customHeight="1">
      <c r="A15" s="7"/>
      <c r="B15" s="64"/>
      <c r="C15" s="362"/>
      <c r="D15" s="382" t="s">
        <v>159</v>
      </c>
      <c r="E15" s="132" t="s">
        <v>265</v>
      </c>
      <c r="F15" s="309"/>
      <c r="G15" s="259">
        <v>1900</v>
      </c>
      <c r="H15" s="777">
        <f t="shared" si="0"/>
        <v>3800</v>
      </c>
      <c r="I15" s="778"/>
      <c r="J15" s="779"/>
      <c r="K15" s="22">
        <v>5700</v>
      </c>
      <c r="L15" s="23" t="s">
        <v>319</v>
      </c>
      <c r="M15" s="461"/>
      <c r="N15" s="724"/>
      <c r="O15" s="725"/>
      <c r="P15" s="726"/>
      <c r="Q15" s="878"/>
      <c r="R15" s="879"/>
      <c r="S15" s="880"/>
    </row>
    <row r="16" spans="1:19" ht="25.5" customHeight="1">
      <c r="A16" s="7"/>
      <c r="B16" s="64"/>
      <c r="C16" s="362"/>
      <c r="D16" s="359" t="s">
        <v>160</v>
      </c>
      <c r="E16" s="132" t="s">
        <v>265</v>
      </c>
      <c r="F16" s="309"/>
      <c r="G16" s="259">
        <v>1700</v>
      </c>
      <c r="H16" s="777">
        <f t="shared" si="0"/>
        <v>5300</v>
      </c>
      <c r="I16" s="778"/>
      <c r="J16" s="779"/>
      <c r="K16" s="22">
        <v>7000</v>
      </c>
      <c r="L16" s="23" t="s">
        <v>318</v>
      </c>
      <c r="M16" s="461"/>
      <c r="N16" s="724"/>
      <c r="O16" s="725"/>
      <c r="P16" s="726"/>
      <c r="Q16" s="878"/>
      <c r="R16" s="879"/>
      <c r="S16" s="880"/>
    </row>
    <row r="17" spans="1:19" ht="25.5" customHeight="1">
      <c r="A17" s="7"/>
      <c r="B17" s="64"/>
      <c r="C17" s="362"/>
      <c r="D17" s="350" t="s">
        <v>161</v>
      </c>
      <c r="E17" s="132" t="s">
        <v>265</v>
      </c>
      <c r="F17" s="309"/>
      <c r="G17" s="259">
        <v>1650</v>
      </c>
      <c r="H17" s="777">
        <f t="shared" si="0"/>
        <v>3450</v>
      </c>
      <c r="I17" s="778"/>
      <c r="J17" s="779"/>
      <c r="K17" s="22">
        <v>5100</v>
      </c>
      <c r="L17" s="23" t="s">
        <v>318</v>
      </c>
      <c r="M17" s="461"/>
      <c r="N17" s="724"/>
      <c r="O17" s="725"/>
      <c r="P17" s="726"/>
      <c r="Q17" s="878"/>
      <c r="R17" s="879"/>
      <c r="S17" s="880"/>
    </row>
    <row r="18" spans="1:19" ht="25.5" customHeight="1">
      <c r="A18" s="7"/>
      <c r="B18" s="64"/>
      <c r="C18" s="362"/>
      <c r="D18" s="350" t="s">
        <v>162</v>
      </c>
      <c r="E18" s="132" t="s">
        <v>385</v>
      </c>
      <c r="F18" s="309"/>
      <c r="G18" s="259">
        <v>1350</v>
      </c>
      <c r="H18" s="777">
        <f t="shared" si="0"/>
        <v>2300</v>
      </c>
      <c r="I18" s="778"/>
      <c r="J18" s="779"/>
      <c r="K18" s="22">
        <v>3650</v>
      </c>
      <c r="L18" s="23" t="s">
        <v>318</v>
      </c>
      <c r="M18" s="461"/>
      <c r="N18" s="724"/>
      <c r="O18" s="725"/>
      <c r="P18" s="726"/>
      <c r="Q18" s="878"/>
      <c r="R18" s="879"/>
      <c r="S18" s="880"/>
    </row>
    <row r="19" spans="1:19" ht="25.5" customHeight="1">
      <c r="A19" s="7"/>
      <c r="B19" s="64"/>
      <c r="C19" s="362"/>
      <c r="D19" s="350" t="s">
        <v>163</v>
      </c>
      <c r="E19" s="132" t="s">
        <v>385</v>
      </c>
      <c r="F19" s="309"/>
      <c r="G19" s="259">
        <v>1250</v>
      </c>
      <c r="H19" s="777">
        <f t="shared" si="0"/>
        <v>2100</v>
      </c>
      <c r="I19" s="778"/>
      <c r="J19" s="779"/>
      <c r="K19" s="22">
        <v>3350</v>
      </c>
      <c r="L19" s="23" t="s">
        <v>318</v>
      </c>
      <c r="M19" s="461"/>
      <c r="N19" s="724"/>
      <c r="O19" s="725"/>
      <c r="P19" s="726"/>
      <c r="Q19" s="878"/>
      <c r="R19" s="879"/>
      <c r="S19" s="880"/>
    </row>
    <row r="20" spans="1:19" ht="25.5" customHeight="1">
      <c r="A20" s="7"/>
      <c r="B20" s="102"/>
      <c r="C20" s="384" t="s">
        <v>63</v>
      </c>
      <c r="D20" s="371" t="s">
        <v>164</v>
      </c>
      <c r="E20" s="132" t="s">
        <v>266</v>
      </c>
      <c r="F20" s="319"/>
      <c r="G20" s="282">
        <v>1300</v>
      </c>
      <c r="H20" s="909"/>
      <c r="I20" s="910"/>
      <c r="J20" s="911"/>
      <c r="K20" s="49">
        <f>G20</f>
        <v>1300</v>
      </c>
      <c r="L20" s="333"/>
      <c r="M20" s="461"/>
      <c r="N20" s="918"/>
      <c r="O20" s="919"/>
      <c r="P20" s="920"/>
      <c r="Q20" s="952" t="s">
        <v>295</v>
      </c>
      <c r="R20" s="953"/>
      <c r="S20" s="954"/>
    </row>
    <row r="21" spans="1:19" ht="25.5" customHeight="1">
      <c r="A21" s="7"/>
      <c r="B21" s="102"/>
      <c r="C21" s="384"/>
      <c r="D21" s="371"/>
      <c r="E21" s="103"/>
      <c r="F21" s="319"/>
      <c r="G21" s="282"/>
      <c r="H21" s="777">
        <f>K21-G21</f>
        <v>0</v>
      </c>
      <c r="I21" s="778"/>
      <c r="J21" s="779"/>
      <c r="K21" s="49"/>
      <c r="L21" s="79"/>
      <c r="M21" s="180"/>
      <c r="N21" s="955"/>
      <c r="O21" s="956"/>
      <c r="P21" s="957"/>
      <c r="Q21" s="958" t="s">
        <v>296</v>
      </c>
      <c r="R21" s="959"/>
      <c r="S21" s="960"/>
    </row>
    <row r="22" spans="1:19" ht="25.5" customHeight="1">
      <c r="A22" s="7"/>
      <c r="B22" s="102"/>
      <c r="C22" s="384" t="s">
        <v>134</v>
      </c>
      <c r="D22" s="371" t="s">
        <v>165</v>
      </c>
      <c r="E22" s="103" t="s">
        <v>269</v>
      </c>
      <c r="F22" s="319"/>
      <c r="G22" s="282">
        <v>850</v>
      </c>
      <c r="H22" s="909"/>
      <c r="I22" s="910"/>
      <c r="J22" s="911"/>
      <c r="K22" s="49">
        <f>G22</f>
        <v>850</v>
      </c>
      <c r="L22" s="336"/>
      <c r="M22" s="465"/>
      <c r="N22" s="918"/>
      <c r="O22" s="919"/>
      <c r="P22" s="920"/>
      <c r="Q22" s="961" t="s">
        <v>166</v>
      </c>
      <c r="R22" s="962"/>
      <c r="S22" s="963"/>
    </row>
    <row r="23" spans="1:19" ht="25.5" customHeight="1">
      <c r="A23" s="7"/>
      <c r="B23" s="102"/>
      <c r="C23" s="384" t="s">
        <v>134</v>
      </c>
      <c r="D23" s="371" t="s">
        <v>167</v>
      </c>
      <c r="E23" s="132" t="s">
        <v>266</v>
      </c>
      <c r="F23" s="319"/>
      <c r="G23" s="282">
        <v>1050</v>
      </c>
      <c r="H23" s="909"/>
      <c r="I23" s="910"/>
      <c r="J23" s="911"/>
      <c r="K23" s="49">
        <f>G23</f>
        <v>1050</v>
      </c>
      <c r="L23" s="333"/>
      <c r="M23" s="461"/>
      <c r="N23" s="918"/>
      <c r="O23" s="919"/>
      <c r="P23" s="920"/>
      <c r="Q23" s="964" t="s">
        <v>359</v>
      </c>
      <c r="R23" s="965"/>
      <c r="S23" s="966"/>
    </row>
    <row r="24" spans="1:19" ht="25.5" customHeight="1">
      <c r="A24" s="7"/>
      <c r="B24" s="102"/>
      <c r="C24" s="365"/>
      <c r="D24" s="371"/>
      <c r="E24" s="103"/>
      <c r="F24" s="319"/>
      <c r="G24" s="282"/>
      <c r="H24" s="777">
        <f>K24-G24</f>
        <v>0</v>
      </c>
      <c r="I24" s="778"/>
      <c r="J24" s="779"/>
      <c r="K24" s="49"/>
      <c r="L24" s="79"/>
      <c r="M24" s="50"/>
      <c r="N24" s="967"/>
      <c r="O24" s="968"/>
      <c r="P24" s="969"/>
      <c r="Q24" s="878"/>
      <c r="R24" s="879"/>
      <c r="S24" s="880"/>
    </row>
    <row r="25" spans="1:19" ht="25.5" customHeight="1" thickBot="1">
      <c r="A25" s="7"/>
      <c r="B25" s="80"/>
      <c r="C25" s="366"/>
      <c r="D25" s="372"/>
      <c r="E25" s="81"/>
      <c r="F25" s="320"/>
      <c r="G25" s="283"/>
      <c r="H25" s="777">
        <f>K25-G25</f>
        <v>0</v>
      </c>
      <c r="I25" s="778"/>
      <c r="J25" s="779"/>
      <c r="K25" s="82"/>
      <c r="L25" s="83"/>
      <c r="M25" s="84"/>
      <c r="N25" s="1001"/>
      <c r="O25" s="1002"/>
      <c r="P25" s="1003"/>
      <c r="Q25" s="1004"/>
      <c r="R25" s="1005"/>
      <c r="S25" s="1006"/>
    </row>
    <row r="26" spans="1:19" ht="25.5" customHeight="1" thickTop="1">
      <c r="A26" s="7"/>
      <c r="B26" s="85"/>
      <c r="C26" s="14"/>
      <c r="D26" s="86" t="str">
        <f>CONCATENATE(FIXED(COUNTA(D9:D25),0,0),"　店")</f>
        <v>14　店</v>
      </c>
      <c r="E26" s="63"/>
      <c r="F26" s="285"/>
      <c r="G26" s="284">
        <f>SUM(G9:G23)</f>
        <v>21950</v>
      </c>
      <c r="H26" s="797">
        <f>SUM(J25:J25)</f>
        <v>0</v>
      </c>
      <c r="I26" s="798"/>
      <c r="J26" s="301">
        <f>SUM(H9:J25)</f>
        <v>36500</v>
      </c>
      <c r="K26" s="148">
        <f>SUM(K9:K23)</f>
        <v>58450</v>
      </c>
      <c r="L26" s="10"/>
      <c r="M26" s="88">
        <f>SUM(M9:M23)</f>
        <v>0</v>
      </c>
      <c r="N26" s="875">
        <f>SUM(N9:P23)</f>
        <v>0</v>
      </c>
      <c r="O26" s="876"/>
      <c r="P26" s="877"/>
      <c r="Q26" s="878"/>
      <c r="R26" s="879"/>
      <c r="S26" s="880"/>
    </row>
    <row r="27" spans="1:19" ht="22.5" customHeight="1">
      <c r="A27" s="12"/>
      <c r="B27" s="89"/>
      <c r="C27" s="18"/>
      <c r="D27" s="90"/>
      <c r="E27" s="91"/>
      <c r="F27" s="91"/>
      <c r="G27" s="92"/>
      <c r="H27" s="92"/>
      <c r="I27" s="92"/>
      <c r="J27" s="58"/>
      <c r="K27" s="58"/>
      <c r="L27" s="8"/>
      <c r="M27" s="59"/>
      <c r="N27" s="970"/>
      <c r="O27" s="970"/>
      <c r="P27" s="970"/>
      <c r="Q27" s="761"/>
      <c r="R27" s="761"/>
      <c r="S27" s="761"/>
    </row>
    <row r="28" spans="2:19" ht="22.5" customHeight="1">
      <c r="B28" s="112" t="s">
        <v>168</v>
      </c>
      <c r="C28" s="11"/>
      <c r="D28" s="15"/>
      <c r="E28" s="93"/>
      <c r="F28" s="93"/>
      <c r="G28" s="94"/>
      <c r="H28" s="94"/>
      <c r="I28" s="94"/>
      <c r="J28" s="17"/>
      <c r="K28" s="17"/>
      <c r="L28" s="10"/>
      <c r="M28" s="87"/>
      <c r="N28" s="87"/>
      <c r="P28" s="17" t="s">
        <v>36</v>
      </c>
      <c r="Q28" s="723">
        <f>G41</f>
        <v>4300</v>
      </c>
      <c r="R28" s="723"/>
      <c r="S28" s="174" t="s">
        <v>7</v>
      </c>
    </row>
    <row r="29" spans="2:19" ht="22.5" customHeight="1">
      <c r="B29" s="95"/>
      <c r="C29" s="12"/>
      <c r="D29" s="15"/>
      <c r="E29" s="63"/>
      <c r="F29" s="63"/>
      <c r="G29" s="94"/>
      <c r="H29" s="94"/>
      <c r="I29" s="94"/>
      <c r="J29" s="17"/>
      <c r="K29" s="17"/>
      <c r="L29" s="10"/>
      <c r="M29" s="87"/>
      <c r="N29" s="87"/>
      <c r="P29" s="17" t="s">
        <v>37</v>
      </c>
      <c r="Q29" s="731">
        <f>K41</f>
        <v>5000</v>
      </c>
      <c r="R29" s="731"/>
      <c r="S29" s="174" t="s">
        <v>7</v>
      </c>
    </row>
    <row r="30" spans="2:19" ht="18" customHeight="1">
      <c r="B30" s="711" t="s">
        <v>8</v>
      </c>
      <c r="C30" s="696" t="s">
        <v>314</v>
      </c>
      <c r="D30" s="698"/>
      <c r="E30" s="698"/>
      <c r="F30" s="698"/>
      <c r="G30" s="698"/>
      <c r="H30" s="698"/>
      <c r="I30" s="698"/>
      <c r="J30" s="698"/>
      <c r="K30" s="698"/>
      <c r="L30" s="9" t="s">
        <v>321</v>
      </c>
      <c r="M30" s="713" t="s">
        <v>38</v>
      </c>
      <c r="N30" s="715" t="s">
        <v>313</v>
      </c>
      <c r="O30" s="716"/>
      <c r="P30" s="717"/>
      <c r="Q30" s="716" t="s">
        <v>40</v>
      </c>
      <c r="R30" s="716"/>
      <c r="S30" s="717"/>
    </row>
    <row r="31" spans="2:19" ht="18" customHeight="1">
      <c r="B31" s="886"/>
      <c r="C31" s="696" t="s">
        <v>41</v>
      </c>
      <c r="D31" s="698"/>
      <c r="E31" s="698"/>
      <c r="F31" s="256"/>
      <c r="G31" s="257" t="s">
        <v>312</v>
      </c>
      <c r="H31" s="696"/>
      <c r="I31" s="698"/>
      <c r="J31" s="295" t="s">
        <v>10</v>
      </c>
      <c r="K31" s="166" t="s">
        <v>11</v>
      </c>
      <c r="L31" s="9" t="s">
        <v>316</v>
      </c>
      <c r="M31" s="714"/>
      <c r="N31" s="718"/>
      <c r="O31" s="719"/>
      <c r="P31" s="720"/>
      <c r="Q31" s="721"/>
      <c r="R31" s="721"/>
      <c r="S31" s="722"/>
    </row>
    <row r="32" spans="2:19" ht="25.5" customHeight="1">
      <c r="B32" s="105" t="s">
        <v>169</v>
      </c>
      <c r="C32" s="385" t="s">
        <v>335</v>
      </c>
      <c r="D32" s="373" t="s">
        <v>170</v>
      </c>
      <c r="E32" s="264" t="s">
        <v>325</v>
      </c>
      <c r="F32" s="322"/>
      <c r="G32" s="655">
        <v>1600</v>
      </c>
      <c r="H32" s="777">
        <f>K32-G32</f>
        <v>700</v>
      </c>
      <c r="I32" s="778"/>
      <c r="J32" s="779"/>
      <c r="K32" s="98">
        <v>2300</v>
      </c>
      <c r="L32" s="10" t="s">
        <v>319</v>
      </c>
      <c r="M32" s="461"/>
      <c r="N32" s="724"/>
      <c r="O32" s="725"/>
      <c r="P32" s="726"/>
      <c r="Q32" s="998" t="s">
        <v>297</v>
      </c>
      <c r="R32" s="999"/>
      <c r="S32" s="1000"/>
    </row>
    <row r="33" spans="2:19" ht="25.5" customHeight="1">
      <c r="B33" s="106"/>
      <c r="C33" s="367"/>
      <c r="D33" s="350"/>
      <c r="E33" s="132"/>
      <c r="F33" s="309"/>
      <c r="G33" s="70"/>
      <c r="H33" s="777">
        <f>K33-G33</f>
        <v>0</v>
      </c>
      <c r="I33" s="778"/>
      <c r="J33" s="779"/>
      <c r="K33" s="22"/>
      <c r="L33" s="2"/>
      <c r="M33" s="181"/>
      <c r="N33" s="955"/>
      <c r="O33" s="956"/>
      <c r="P33" s="957"/>
      <c r="Q33" s="1007" t="s">
        <v>348</v>
      </c>
      <c r="R33" s="1008"/>
      <c r="S33" s="1009"/>
    </row>
    <row r="34" spans="2:23" ht="25.5" customHeight="1">
      <c r="B34" s="68" t="s">
        <v>307</v>
      </c>
      <c r="C34" s="367" t="s">
        <v>134</v>
      </c>
      <c r="D34" s="350" t="s">
        <v>171</v>
      </c>
      <c r="E34" s="132" t="s">
        <v>306</v>
      </c>
      <c r="F34" s="309"/>
      <c r="G34" s="70"/>
      <c r="H34" s="777">
        <f>K34-G34</f>
        <v>0</v>
      </c>
      <c r="I34" s="778"/>
      <c r="J34" s="779"/>
      <c r="K34" s="22"/>
      <c r="L34" s="2"/>
      <c r="M34" s="181"/>
      <c r="N34" s="955"/>
      <c r="O34" s="956"/>
      <c r="P34" s="957"/>
      <c r="Q34" s="941" t="s">
        <v>334</v>
      </c>
      <c r="R34" s="907"/>
      <c r="S34" s="908"/>
      <c r="U34" s="240"/>
      <c r="V34" s="240"/>
      <c r="W34" s="240"/>
    </row>
    <row r="35" spans="2:19" ht="25.5" customHeight="1">
      <c r="B35" s="107"/>
      <c r="C35" s="384"/>
      <c r="D35" s="371"/>
      <c r="E35" s="156"/>
      <c r="F35" s="319"/>
      <c r="G35" s="108"/>
      <c r="H35" s="915">
        <f>K35-G35</f>
        <v>0</v>
      </c>
      <c r="I35" s="916"/>
      <c r="J35" s="917"/>
      <c r="K35" s="49"/>
      <c r="L35" s="109"/>
      <c r="M35" s="462"/>
      <c r="N35" s="992"/>
      <c r="O35" s="993"/>
      <c r="P35" s="994"/>
      <c r="Q35" s="637" t="s">
        <v>416</v>
      </c>
      <c r="R35" s="638"/>
      <c r="S35" s="639"/>
    </row>
    <row r="36" spans="2:23" ht="25.5" customHeight="1">
      <c r="B36" s="870" t="s">
        <v>336</v>
      </c>
      <c r="C36" s="386" t="s">
        <v>141</v>
      </c>
      <c r="D36" s="370" t="s">
        <v>172</v>
      </c>
      <c r="E36" s="155" t="s">
        <v>266</v>
      </c>
      <c r="F36" s="318"/>
      <c r="G36" s="472">
        <v>800</v>
      </c>
      <c r="H36" s="981"/>
      <c r="I36" s="982"/>
      <c r="J36" s="983"/>
      <c r="K36" s="46">
        <f>G36</f>
        <v>800</v>
      </c>
      <c r="L36" s="337"/>
      <c r="M36" s="461"/>
      <c r="N36" s="972"/>
      <c r="O36" s="973"/>
      <c r="P36" s="974"/>
      <c r="Q36" s="640" t="s">
        <v>333</v>
      </c>
      <c r="R36" s="641"/>
      <c r="S36" s="642"/>
      <c r="U36" s="240"/>
      <c r="V36" s="240"/>
      <c r="W36" s="240"/>
    </row>
    <row r="37" spans="2:19" ht="25.5" customHeight="1">
      <c r="B37" s="971"/>
      <c r="C37" s="367"/>
      <c r="D37" s="350" t="s">
        <v>173</v>
      </c>
      <c r="E37" s="132" t="s">
        <v>266</v>
      </c>
      <c r="F37" s="309"/>
      <c r="G37" s="70">
        <v>700</v>
      </c>
      <c r="H37" s="909"/>
      <c r="I37" s="910"/>
      <c r="J37" s="911"/>
      <c r="K37" s="22">
        <f>G37</f>
        <v>700</v>
      </c>
      <c r="L37" s="333"/>
      <c r="M37" s="461"/>
      <c r="N37" s="918"/>
      <c r="O37" s="919"/>
      <c r="P37" s="920"/>
      <c r="Q37" s="841" t="s">
        <v>337</v>
      </c>
      <c r="R37" s="842"/>
      <c r="S37" s="843"/>
    </row>
    <row r="38" spans="2:19" ht="25.5" customHeight="1">
      <c r="B38" s="871"/>
      <c r="C38" s="387" t="s">
        <v>144</v>
      </c>
      <c r="D38" s="389" t="s">
        <v>174</v>
      </c>
      <c r="E38" s="265" t="s">
        <v>266</v>
      </c>
      <c r="F38" s="323"/>
      <c r="G38" s="216">
        <v>1200</v>
      </c>
      <c r="H38" s="984"/>
      <c r="I38" s="985"/>
      <c r="J38" s="986"/>
      <c r="K38" s="204">
        <f>G38</f>
        <v>1200</v>
      </c>
      <c r="L38" s="338"/>
      <c r="M38" s="464"/>
      <c r="N38" s="975"/>
      <c r="O38" s="976"/>
      <c r="P38" s="977"/>
      <c r="Q38" s="978" t="s">
        <v>360</v>
      </c>
      <c r="R38" s="979"/>
      <c r="S38" s="980"/>
    </row>
    <row r="39" spans="2:19" ht="25.5" customHeight="1">
      <c r="B39" s="78"/>
      <c r="C39" s="388"/>
      <c r="D39" s="173"/>
      <c r="F39" s="310"/>
      <c r="G39" s="19"/>
      <c r="H39" s="995">
        <f>K39-G39</f>
        <v>0</v>
      </c>
      <c r="I39" s="996"/>
      <c r="J39" s="997"/>
      <c r="K39" s="38"/>
      <c r="L39" s="38"/>
      <c r="N39" s="875"/>
      <c r="O39" s="876"/>
      <c r="P39" s="877"/>
      <c r="Q39" s="989" t="s">
        <v>338</v>
      </c>
      <c r="R39" s="990"/>
      <c r="S39" s="991"/>
    </row>
    <row r="40" spans="2:19" ht="25.5" customHeight="1" thickBot="1">
      <c r="B40" s="71"/>
      <c r="C40" s="362"/>
      <c r="D40" s="353"/>
      <c r="E40" s="65"/>
      <c r="F40" s="309"/>
      <c r="G40" s="70"/>
      <c r="H40" s="777">
        <f>K40-G40</f>
        <v>0</v>
      </c>
      <c r="I40" s="778"/>
      <c r="J40" s="779"/>
      <c r="K40" s="22"/>
      <c r="L40" s="23"/>
      <c r="M40" s="24"/>
      <c r="N40" s="967"/>
      <c r="O40" s="968"/>
      <c r="P40" s="969"/>
      <c r="Q40" s="817"/>
      <c r="R40" s="817"/>
      <c r="S40" s="818"/>
    </row>
    <row r="41" spans="2:19" ht="25.5" customHeight="1" thickTop="1">
      <c r="B41" s="30"/>
      <c r="C41" s="30"/>
      <c r="D41" s="31" t="str">
        <f>CONCATENATE(FIXED(COUNTA(D32,D36:D38),0,0),"　店")</f>
        <v>4　店</v>
      </c>
      <c r="E41" s="29"/>
      <c r="F41" s="30"/>
      <c r="G41" s="176">
        <f>SUM(G32:G38)</f>
        <v>4300</v>
      </c>
      <c r="H41" s="797">
        <f>SUM(J39:J40)</f>
        <v>0</v>
      </c>
      <c r="I41" s="798"/>
      <c r="J41" s="301">
        <f>SUM(H32:J40)</f>
        <v>700</v>
      </c>
      <c r="K41" s="175">
        <f>SUM(K32:K38)</f>
        <v>5000</v>
      </c>
      <c r="L41" s="32"/>
      <c r="M41" s="33">
        <f>SUM(M32:M38)</f>
        <v>0</v>
      </c>
      <c r="N41" s="737">
        <f>SUM(N32:P38)</f>
        <v>0</v>
      </c>
      <c r="O41" s="748"/>
      <c r="P41" s="749"/>
      <c r="Q41" s="987"/>
      <c r="R41" s="987"/>
      <c r="S41" s="988"/>
    </row>
    <row r="42" ht="13.5">
      <c r="B42" s="238" t="s">
        <v>375</v>
      </c>
    </row>
    <row r="43" ht="13.5">
      <c r="B43" s="247"/>
    </row>
    <row r="44" spans="2:32" ht="17.25">
      <c r="B44" s="227" t="s">
        <v>344</v>
      </c>
      <c r="C44" s="228"/>
      <c r="D44" s="229"/>
      <c r="E44" s="230"/>
      <c r="F44" s="230"/>
      <c r="G44" s="231"/>
      <c r="H44" s="231"/>
      <c r="I44" s="231"/>
      <c r="J44" s="229"/>
      <c r="K44" s="229"/>
      <c r="L44" s="229"/>
      <c r="M44" s="230"/>
      <c r="N44" s="232"/>
      <c r="O44" s="229"/>
      <c r="P44" s="229"/>
      <c r="Q44" s="229"/>
      <c r="R44" s="230"/>
      <c r="S44" s="233"/>
      <c r="T44" s="229"/>
      <c r="U44" s="229"/>
      <c r="V44" s="229"/>
      <c r="W44" s="230"/>
      <c r="X44" s="232"/>
      <c r="Y44" s="229"/>
      <c r="Z44" s="229"/>
      <c r="AA44" s="229"/>
      <c r="AB44" s="230"/>
      <c r="AC44" s="233"/>
      <c r="AD44" s="234"/>
      <c r="AE44" s="235"/>
      <c r="AF44" s="236"/>
    </row>
    <row r="45" spans="2:32" ht="13.5" customHeight="1">
      <c r="B45" s="238" t="s">
        <v>403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</row>
    <row r="46" spans="2:32" ht="13.5">
      <c r="B46" s="238" t="s">
        <v>402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</row>
    <row r="47" spans="2:32" ht="13.5" customHeight="1">
      <c r="B47" s="238" t="s">
        <v>345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</row>
    <row r="48" spans="2:32" ht="13.5">
      <c r="B48" s="227" t="s">
        <v>426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</row>
    <row r="49" spans="2:32" ht="13.5">
      <c r="B49" s="238" t="s">
        <v>401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</row>
  </sheetData>
  <sheetProtection password="CC41" sheet="1"/>
  <mergeCells count="107">
    <mergeCell ref="H35:J35"/>
    <mergeCell ref="C7:K7"/>
    <mergeCell ref="H8:I8"/>
    <mergeCell ref="H11:J11"/>
    <mergeCell ref="H12:J12"/>
    <mergeCell ref="H15:J15"/>
    <mergeCell ref="H16:J16"/>
    <mergeCell ref="H25:J25"/>
    <mergeCell ref="H32:J32"/>
    <mergeCell ref="H18:J18"/>
    <mergeCell ref="Q33:S33"/>
    <mergeCell ref="H20:J20"/>
    <mergeCell ref="C3:K3"/>
    <mergeCell ref="H10:J10"/>
    <mergeCell ref="H14:J14"/>
    <mergeCell ref="H34:J34"/>
    <mergeCell ref="H19:J19"/>
    <mergeCell ref="H24:J24"/>
    <mergeCell ref="H21:J21"/>
    <mergeCell ref="H17:J17"/>
    <mergeCell ref="H22:J22"/>
    <mergeCell ref="H23:J23"/>
    <mergeCell ref="R2:S2"/>
    <mergeCell ref="M2:P2"/>
    <mergeCell ref="H31:I31"/>
    <mergeCell ref="Q32:S32"/>
    <mergeCell ref="H2:K2"/>
    <mergeCell ref="N25:P25"/>
    <mergeCell ref="Q25:S25"/>
    <mergeCell ref="N26:P26"/>
    <mergeCell ref="H41:I41"/>
    <mergeCell ref="H26:I26"/>
    <mergeCell ref="H39:J39"/>
    <mergeCell ref="H40:J40"/>
    <mergeCell ref="H33:J33"/>
    <mergeCell ref="N41:P41"/>
    <mergeCell ref="N32:P32"/>
    <mergeCell ref="N33:P33"/>
    <mergeCell ref="N34:P34"/>
    <mergeCell ref="C30:K30"/>
    <mergeCell ref="Q41:S41"/>
    <mergeCell ref="N39:P39"/>
    <mergeCell ref="Q39:S39"/>
    <mergeCell ref="N40:P40"/>
    <mergeCell ref="Q40:S40"/>
    <mergeCell ref="N35:P35"/>
    <mergeCell ref="B36:B38"/>
    <mergeCell ref="N36:P36"/>
    <mergeCell ref="N37:P37"/>
    <mergeCell ref="Q37:S37"/>
    <mergeCell ref="N38:P38"/>
    <mergeCell ref="Q38:S38"/>
    <mergeCell ref="H36:J36"/>
    <mergeCell ref="H37:J37"/>
    <mergeCell ref="H38:J38"/>
    <mergeCell ref="Q34:S34"/>
    <mergeCell ref="N27:P27"/>
    <mergeCell ref="Q27:S27"/>
    <mergeCell ref="B30:B31"/>
    <mergeCell ref="M30:M31"/>
    <mergeCell ref="N30:P31"/>
    <mergeCell ref="Q30:S31"/>
    <mergeCell ref="Q28:R28"/>
    <mergeCell ref="Q29:R29"/>
    <mergeCell ref="C31:E31"/>
    <mergeCell ref="Q26:S26"/>
    <mergeCell ref="N22:P22"/>
    <mergeCell ref="Q22:S22"/>
    <mergeCell ref="N23:P23"/>
    <mergeCell ref="Q23:S23"/>
    <mergeCell ref="N24:P24"/>
    <mergeCell ref="Q24:S24"/>
    <mergeCell ref="N19:P19"/>
    <mergeCell ref="Q19:S19"/>
    <mergeCell ref="N20:P20"/>
    <mergeCell ref="Q20:S20"/>
    <mergeCell ref="N21:P21"/>
    <mergeCell ref="Q21:S21"/>
    <mergeCell ref="Q13:S13"/>
    <mergeCell ref="N17:P17"/>
    <mergeCell ref="Q17:S17"/>
    <mergeCell ref="N18:P18"/>
    <mergeCell ref="Q18:S18"/>
    <mergeCell ref="N15:P15"/>
    <mergeCell ref="Q15:S15"/>
    <mergeCell ref="N16:P16"/>
    <mergeCell ref="Q16:S16"/>
    <mergeCell ref="Q6:R6"/>
    <mergeCell ref="C8:E8"/>
    <mergeCell ref="N14:P14"/>
    <mergeCell ref="Q14:S14"/>
    <mergeCell ref="N9:P9"/>
    <mergeCell ref="Q9:S9"/>
    <mergeCell ref="N11:P11"/>
    <mergeCell ref="N10:P10"/>
    <mergeCell ref="N12:P12"/>
    <mergeCell ref="N13:P13"/>
    <mergeCell ref="H13:J13"/>
    <mergeCell ref="H9:J9"/>
    <mergeCell ref="N3:O3"/>
    <mergeCell ref="P3:R3"/>
    <mergeCell ref="C2:F2"/>
    <mergeCell ref="B7:B8"/>
    <mergeCell ref="M7:M8"/>
    <mergeCell ref="N7:P8"/>
    <mergeCell ref="Q7:S8"/>
    <mergeCell ref="Q5:R5"/>
  </mergeCells>
  <conditionalFormatting sqref="M36:M38 M32 M22:M23 M9:M20">
    <cfRule type="expression" priority="3" dxfId="0">
      <formula>OR(G9&lt;M9,MOD(M9,50))</formula>
    </cfRule>
  </conditionalFormatting>
  <conditionalFormatting sqref="N32:P32 N9:P19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4">
    <dataValidation operator="lessThanOrEqual" allowBlank="1" showInputMessage="1" showErrorMessage="1" sqref="C44:AC44 B42:B49"/>
    <dataValidation type="custom" showInputMessage="1" showErrorMessage="1" sqref="N34:P34">
      <formula1>M34=G34</formula1>
    </dataValidation>
    <dataValidation errorStyle="warning" type="custom" allowBlank="1" showInputMessage="1" showErrorMessage="1" errorTitle="数値エラー" error="基本部数を超えているか50枚単位ではありません。" sqref="M9:M20 M22:M23 M32 M36:M38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19 N32:P32">
      <formula1>AND(M9=G9,MOD(M9,50)=0)</formula1>
    </dataValidation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300" verticalDpi="300" orientation="portrait" paperSize="9" scale="74" r:id="rId3"/>
  <headerFooter alignWithMargins="0">
    <oddFooter>&amp;R&amp;9 2024年4月現在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</dc:creator>
  <cp:keywords/>
  <dc:description/>
  <cp:lastModifiedBy>ori</cp:lastModifiedBy>
  <cp:lastPrinted>2024-04-25T23:51:23Z</cp:lastPrinted>
  <dcterms:created xsi:type="dcterms:W3CDTF">2012-06-13T01:48:23Z</dcterms:created>
  <dcterms:modified xsi:type="dcterms:W3CDTF">2024-04-25T23:51:30Z</dcterms:modified>
  <cp:category/>
  <cp:version/>
  <cp:contentType/>
  <cp:contentStatus/>
</cp:coreProperties>
</file>