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45" tabRatio="789" firstSheet="1" activeTab="3"/>
  </bookViews>
  <sheets>
    <sheet name="休刊日" sheetId="1" state="hidden" r:id="rId1"/>
    <sheet name="注意事項" sheetId="2" r:id="rId2"/>
    <sheet name="料金表" sheetId="3" r:id="rId3"/>
    <sheet name="表紙" sheetId="4" r:id="rId4"/>
    <sheet name="桑名" sheetId="5" r:id="rId5"/>
    <sheet name="四日市" sheetId="6" r:id="rId6"/>
    <sheet name="鈴鹿" sheetId="7" r:id="rId7"/>
    <sheet name="津" sheetId="8" r:id="rId8"/>
    <sheet name="松阪" sheetId="9" r:id="rId9"/>
    <sheet name="伊勢" sheetId="10" r:id="rId10"/>
    <sheet name="伊勢②" sheetId="11" r:id="rId11"/>
    <sheet name="伊賀" sheetId="12" r:id="rId12"/>
    <sheet name="紀州" sheetId="13" r:id="rId13"/>
    <sheet name="新宮" sheetId="14" r:id="rId14"/>
  </sheets>
  <definedNames>
    <definedName name="_xlnm.Print_Area" localSheetId="3">'表紙'!$A$1:$S$36</definedName>
  </definedNames>
  <calcPr fullCalcOnLoad="1"/>
</workbook>
</file>

<file path=xl/comments4.xml><?xml version="1.0" encoding="utf-8"?>
<comments xmlns="http://schemas.openxmlformats.org/spreadsheetml/2006/main">
  <authors>
    <author>ori</author>
  </authors>
  <commentList>
    <comment ref="P36" authorId="0">
      <text>
        <r>
          <rPr>
            <b/>
            <sz val="9"/>
            <rFont val="MS P ゴシック"/>
            <family val="3"/>
          </rPr>
          <t>4/1～,4/2～の変更箇所どちらにも色がついています。</t>
        </r>
      </text>
    </comment>
  </commentList>
</comments>
</file>

<file path=xl/sharedStrings.xml><?xml version="1.0" encoding="utf-8"?>
<sst xmlns="http://schemas.openxmlformats.org/spreadsheetml/2006/main" count="1453" uniqueCount="666">
  <si>
    <t>員弁治田</t>
  </si>
  <si>
    <t>枚</t>
  </si>
  <si>
    <t>小　　計</t>
  </si>
  <si>
    <t>（桑名市欄）</t>
  </si>
  <si>
    <t>桑名南部</t>
  </si>
  <si>
    <t>桑名西部</t>
  </si>
  <si>
    <t>広　告　主</t>
  </si>
  <si>
    <t>広告内容</t>
  </si>
  <si>
    <t>申　込　社</t>
  </si>
  <si>
    <t>折　込　日</t>
  </si>
  <si>
    <t>折込枚数</t>
  </si>
  <si>
    <t>合計</t>
  </si>
  <si>
    <t>多度</t>
  </si>
  <si>
    <t>桑名南部</t>
  </si>
  <si>
    <t>桑名西部</t>
  </si>
  <si>
    <t>大山田</t>
  </si>
  <si>
    <t>桑名久米</t>
  </si>
  <si>
    <t>阿下喜</t>
  </si>
  <si>
    <t>梅戸井</t>
  </si>
  <si>
    <t>石榑</t>
  </si>
  <si>
    <t>東員町</t>
  </si>
  <si>
    <t>藤原</t>
  </si>
  <si>
    <t>大山田団地</t>
  </si>
  <si>
    <t>蓮花寺</t>
  </si>
  <si>
    <t>桑名正和</t>
  </si>
  <si>
    <t>富田</t>
  </si>
  <si>
    <t>塩浜</t>
  </si>
  <si>
    <t>四日市あかつき</t>
  </si>
  <si>
    <t>四日市内部</t>
  </si>
  <si>
    <t>生桑</t>
  </si>
  <si>
    <t>四日市笹川</t>
  </si>
  <si>
    <t>四日市あがた</t>
  </si>
  <si>
    <t>阿倉川</t>
  </si>
  <si>
    <t>四日市桜</t>
  </si>
  <si>
    <t>四日市橋北</t>
  </si>
  <si>
    <t>富洲原</t>
  </si>
  <si>
    <t>四日市川島</t>
  </si>
  <si>
    <t>楠</t>
  </si>
  <si>
    <t>四日市生桑</t>
  </si>
  <si>
    <t>三重楠</t>
  </si>
  <si>
    <t>鵜川原</t>
  </si>
  <si>
    <t>伊勢朝日</t>
  </si>
  <si>
    <t>菰野</t>
  </si>
  <si>
    <t>三重朝日</t>
  </si>
  <si>
    <t>川越北</t>
  </si>
  <si>
    <t>川越南</t>
  </si>
  <si>
    <t>伊勢若松</t>
  </si>
  <si>
    <t>白子</t>
  </si>
  <si>
    <t>玉垣</t>
  </si>
  <si>
    <t>鈴鹿磯山</t>
  </si>
  <si>
    <t>鈴鹿平田</t>
  </si>
  <si>
    <t>井田川</t>
  </si>
  <si>
    <t>津中央</t>
  </si>
  <si>
    <t>久居</t>
  </si>
  <si>
    <t>白山</t>
  </si>
  <si>
    <t>八知</t>
  </si>
  <si>
    <t>奥津</t>
  </si>
  <si>
    <t>明和</t>
  </si>
  <si>
    <t>宮川村</t>
  </si>
  <si>
    <t>大淀</t>
  </si>
  <si>
    <t>鳥羽</t>
  </si>
  <si>
    <t>鵜方</t>
  </si>
  <si>
    <t>阿児</t>
  </si>
  <si>
    <t>浜島</t>
  </si>
  <si>
    <t>磯部</t>
  </si>
  <si>
    <t>伊賀神戸</t>
  </si>
  <si>
    <t>上野南</t>
  </si>
  <si>
    <t>小　　計</t>
  </si>
  <si>
    <t>紀伊長島</t>
  </si>
  <si>
    <t>相賀</t>
  </si>
  <si>
    <t>尾鷲</t>
  </si>
  <si>
    <t>三木里</t>
  </si>
  <si>
    <t>九鬼</t>
  </si>
  <si>
    <t>賀田</t>
  </si>
  <si>
    <t>新宮</t>
  </si>
  <si>
    <t>長太の浦</t>
  </si>
  <si>
    <t>伊勢神戸北部</t>
  </si>
  <si>
    <t>伊勢神戸南部</t>
  </si>
  <si>
    <t>鈴鹿桜島</t>
  </si>
  <si>
    <t>亀山</t>
  </si>
  <si>
    <t>椋本</t>
  </si>
  <si>
    <t>豊津上野</t>
  </si>
  <si>
    <t>東員七和</t>
  </si>
  <si>
    <t>北勢町</t>
  </si>
  <si>
    <t>鳥羽南部</t>
  </si>
  <si>
    <t>加太</t>
  </si>
  <si>
    <t>松阪櫛田</t>
  </si>
  <si>
    <t>浜島</t>
  </si>
  <si>
    <t>四日市西部</t>
  </si>
  <si>
    <t>千里ヶ丘</t>
  </si>
  <si>
    <t>白塚</t>
  </si>
  <si>
    <t>上野</t>
  </si>
  <si>
    <t>津駅西</t>
  </si>
  <si>
    <t>津橋北</t>
  </si>
  <si>
    <t>大内山</t>
  </si>
  <si>
    <t>津橋南</t>
  </si>
  <si>
    <t>依那古</t>
  </si>
  <si>
    <t>津藤水</t>
  </si>
  <si>
    <t>伊勢市駅前</t>
  </si>
  <si>
    <t>伊賀山田</t>
  </si>
  <si>
    <t>久居東部</t>
  </si>
  <si>
    <t>島ヶ原</t>
  </si>
  <si>
    <t>久居西部</t>
  </si>
  <si>
    <t>青山町</t>
  </si>
  <si>
    <t>久居南部</t>
  </si>
  <si>
    <t>伊勢市中央</t>
  </si>
  <si>
    <t>榊原</t>
  </si>
  <si>
    <t>伊勢市西部</t>
  </si>
  <si>
    <t>一志</t>
  </si>
  <si>
    <t>伊勢市南部</t>
  </si>
  <si>
    <t>伊勢市北部</t>
  </si>
  <si>
    <t>家城</t>
  </si>
  <si>
    <t>四日市羽津</t>
  </si>
  <si>
    <t>伊勢竹原</t>
  </si>
  <si>
    <t>三重小俣</t>
  </si>
  <si>
    <t>田丸</t>
  </si>
  <si>
    <t>船津</t>
  </si>
  <si>
    <t>六軒</t>
  </si>
  <si>
    <t>東宮</t>
  </si>
  <si>
    <t>折込部数表</t>
  </si>
  <si>
    <t>中　　計</t>
  </si>
  <si>
    <t>折込合計</t>
  </si>
  <si>
    <t>桑　名　市　　</t>
  </si>
  <si>
    <t>員　弁　郡　</t>
  </si>
  <si>
    <t>い な べ 市</t>
  </si>
  <si>
    <t>折込数</t>
  </si>
  <si>
    <t>読　売　新　聞</t>
  </si>
  <si>
    <t>菰野朝上</t>
  </si>
  <si>
    <t>山城</t>
  </si>
  <si>
    <t>四日市駅前</t>
  </si>
  <si>
    <t>四日市販売</t>
  </si>
  <si>
    <t>日永</t>
  </si>
  <si>
    <t>日野</t>
  </si>
  <si>
    <t>高花平</t>
  </si>
  <si>
    <t>四日市南</t>
  </si>
  <si>
    <t>四　日　市　市</t>
  </si>
  <si>
    <t>三　重　郡</t>
  </si>
  <si>
    <t>四日市北部</t>
  </si>
  <si>
    <t>中　日　新　聞</t>
  </si>
  <si>
    <t>毎　日　新　聞</t>
  </si>
  <si>
    <t>朝　日　新　聞</t>
  </si>
  <si>
    <t>鈴　鹿　市</t>
  </si>
  <si>
    <t>亀　山　市</t>
  </si>
  <si>
    <t>津　市</t>
  </si>
  <si>
    <t>松阪中央</t>
  </si>
  <si>
    <t>松阪大黒田</t>
  </si>
  <si>
    <t>松阪川井町</t>
  </si>
  <si>
    <t>松阪鎌田</t>
  </si>
  <si>
    <t>松阪まえのへた</t>
  </si>
  <si>
    <t>松阪桜町</t>
  </si>
  <si>
    <t>松阪徳和</t>
  </si>
  <si>
    <t>松阪片野橋</t>
  </si>
  <si>
    <t>柿野</t>
  </si>
  <si>
    <t>飯高</t>
  </si>
  <si>
    <t>松阪</t>
  </si>
  <si>
    <t>松阪東部</t>
  </si>
  <si>
    <t>嬉野</t>
  </si>
  <si>
    <t>三渡川</t>
  </si>
  <si>
    <t>粥見</t>
  </si>
  <si>
    <t>三雲</t>
  </si>
  <si>
    <t>松阪第一</t>
  </si>
  <si>
    <t>相可</t>
  </si>
  <si>
    <t>三瀬谷</t>
  </si>
  <si>
    <t>栃原</t>
  </si>
  <si>
    <t>滝原</t>
  </si>
  <si>
    <t>阿曽</t>
  </si>
  <si>
    <t>柏崎</t>
  </si>
  <si>
    <t>松　阪　市　　</t>
  </si>
  <si>
    <t>多　気　郡　</t>
  </si>
  <si>
    <t>伊　勢　市</t>
  </si>
  <si>
    <t>度　会　郡　②</t>
  </si>
  <si>
    <t>度　会　郡　①</t>
  </si>
  <si>
    <t>鳥　羽　市</t>
  </si>
  <si>
    <t>志　摩　市</t>
  </si>
  <si>
    <t>鳥羽南</t>
  </si>
  <si>
    <t>◆ 産　経　新　聞 ◆</t>
  </si>
  <si>
    <t>北　牟　婁　郡</t>
  </si>
  <si>
    <t>尾　鷲　市</t>
  </si>
  <si>
    <t>熊　野　市</t>
  </si>
  <si>
    <t>南　牟　婁　郡</t>
  </si>
  <si>
    <t>伊　賀　市</t>
  </si>
  <si>
    <t>名　張　市</t>
  </si>
  <si>
    <t>新　宮　市</t>
  </si>
  <si>
    <t>(三重県南牟婁郡紀宝町相野谷地区含む）</t>
  </si>
  <si>
    <t>大王</t>
  </si>
  <si>
    <t>志摩</t>
  </si>
  <si>
    <t>松阪大平</t>
  </si>
  <si>
    <t>名張中央</t>
  </si>
  <si>
    <t>四日市南部</t>
  </si>
  <si>
    <t>鈴鹿旭が丘</t>
  </si>
  <si>
    <t>松阪西部</t>
  </si>
  <si>
    <t>中 日 新 聞</t>
  </si>
  <si>
    <t>毎 日 新 聞</t>
  </si>
  <si>
    <t>朝 日 新 聞</t>
  </si>
  <si>
    <t>読 売 新 聞</t>
  </si>
  <si>
    <t>産 経 新 聞</t>
  </si>
  <si>
    <t>伊 勢 新 聞</t>
  </si>
  <si>
    <t>合　　　計</t>
  </si>
  <si>
    <t>桑名市</t>
  </si>
  <si>
    <t>員弁郡</t>
  </si>
  <si>
    <t>いなべ市</t>
  </si>
  <si>
    <t>四日市市</t>
  </si>
  <si>
    <t>三重郡</t>
  </si>
  <si>
    <t>鈴鹿市</t>
  </si>
  <si>
    <t>亀山市</t>
  </si>
  <si>
    <t>津市</t>
  </si>
  <si>
    <t>松阪市</t>
  </si>
  <si>
    <t>多気郡</t>
  </si>
  <si>
    <t>伊勢市</t>
  </si>
  <si>
    <t>度会郡</t>
  </si>
  <si>
    <t>鳥羽市</t>
  </si>
  <si>
    <t>志摩市</t>
  </si>
  <si>
    <t>伊賀市</t>
  </si>
  <si>
    <t>名張市</t>
  </si>
  <si>
    <t>北牟婁郡</t>
  </si>
  <si>
    <t>尾鷲市</t>
  </si>
  <si>
    <t>熊野市</t>
  </si>
  <si>
    <t>南牟婁郡</t>
  </si>
  <si>
    <t>新宮市</t>
  </si>
  <si>
    <t>地　区</t>
  </si>
  <si>
    <t>三重県折込部数表</t>
  </si>
  <si>
    <t>広 告 主</t>
  </si>
  <si>
    <t>折 込 日</t>
  </si>
  <si>
    <t>サ　イ　ズ</t>
  </si>
  <si>
    <t>申 込 社</t>
  </si>
  <si>
    <t>基本部数</t>
  </si>
  <si>
    <t>折込部数</t>
  </si>
  <si>
    <t>合　計</t>
  </si>
  <si>
    <t>厚紙</t>
  </si>
  <si>
    <t>北勢</t>
  </si>
  <si>
    <t>南勢</t>
  </si>
  <si>
    <t>伊賀</t>
  </si>
  <si>
    <t>折込チラシご依頼の際は、次の事項をご注意くださいます様お願い致します。</t>
  </si>
  <si>
    <t>1.　広告の内容がはっきりしないもの。および、広告主の所在地、事業所名、ＨＰアドレス等のいずれの記載もなく、</t>
  </si>
  <si>
    <t>5.　「新聞業における公正競争規約」に触れる抽選券・金券などを刷り込んだもの、</t>
  </si>
  <si>
    <t>4.　広告主の主観的意見、意図、表現がみられ、他社を誹謗中傷し、</t>
  </si>
  <si>
    <t xml:space="preserve"> 「絶対に」「確実に」等、商品の性能、効能、効果を保証する断定的な表現を用いたもの。</t>
  </si>
  <si>
    <t>6.　政治問題や係争中（もしくは係争が予想される）の問題について、一方的な主張を述べたものや、</t>
  </si>
  <si>
    <t xml:space="preserve"> 立候補が予定されている人物の名称を記載するなど、選挙の事前運動と推量されるもの。</t>
  </si>
  <si>
    <t>7.　煽情的な言葉や、写真、イラスト等を用いた表現で、暴力・犯罪を肯定・礼讃するなど、公序良俗に反する表現のもの。</t>
  </si>
  <si>
    <t>9.　貸金業広告で、貸金業規制法で定められている必要事項が表示されていないもの。</t>
  </si>
  <si>
    <t xml:space="preserve"> （商号、名称、氏名、登録番号、住所、利率等）</t>
  </si>
  <si>
    <t>　11.　新聞社がそれぞれ定めた広告掲載基準に照らして、新聞折込が不適当と認められるもの。</t>
  </si>
  <si>
    <t>　12.　新聞販売店の営業活動に支障をきたし、不利益になると判断されるもの。</t>
  </si>
  <si>
    <t xml:space="preserve"> その他、著作権・肖像権・商標権等を侵害するおそれがあるもの。</t>
  </si>
  <si>
    <t>① 折込広告は、発送配布の都合上、50枚を単位として扱います。</t>
  </si>
  <si>
    <t>② 部数表の販売店名後のアルファベットは、他の新聞を基本部数に含んでいます。</t>
  </si>
  <si>
    <t>④ 選挙の開票報道等の都合で、新聞が遅れるときは折込できません。</t>
  </si>
  <si>
    <t>⑥ パンフレット・小冊子に類するもの等は、その形状・内容により取扱・料金を判断させて頂きますので、</t>
  </si>
  <si>
    <t>③ 配布指定部数と実際の部数が異なるときは、当社にて隣接地区などへ一部調整をさせて頂く場合があります。</t>
  </si>
  <si>
    <t>2.　虚偽または誇大な表現により、誤認されるおそれのあるもの。「日本一」「業界一」等の最高・最大級の表現、</t>
  </si>
  <si>
    <t xml:space="preserve"> 薬事法、医療法など法律や条例に触れると思われるもの。</t>
  </si>
  <si>
    <t>8.　不動産広告で、広告主の名称、所在地、販売物件の所在地、地目、建築の可否、建ぺい率、交通アクセス、価格、</t>
  </si>
  <si>
    <t xml:space="preserve"> 管理費、維持費、販売条件、宅建業法による免許証番号などが明確に記載されてないもの。</t>
  </si>
  <si>
    <t>　10.　発行本社の新聞と混同、誤認されると思われるものや、他紙の社名、題字、記事、催事などが掲載、引用されているもの。</t>
  </si>
  <si>
    <t>⑦ 事業所が連合（連名）して行う広告は、連合広告となり、一部地区で料金が異なったり、取扱い不可となる場合があります。</t>
  </si>
  <si>
    <t>広告主様へのお願い</t>
  </si>
  <si>
    <r>
      <t>株式会社</t>
    </r>
    <r>
      <rPr>
        <sz val="11"/>
        <rFont val="ＭＳ Ｐゴシック"/>
        <family val="3"/>
      </rPr>
      <t xml:space="preserve"> </t>
    </r>
    <r>
      <rPr>
        <sz val="11"/>
        <rFont val="HG丸ｺﾞｼｯｸM-PRO"/>
        <family val="3"/>
      </rPr>
      <t>中日三重サービスセンター　</t>
    </r>
    <r>
      <rPr>
        <sz val="11"/>
        <rFont val="ＭＳ Ｐゴシック"/>
        <family val="3"/>
      </rPr>
      <t>〒514-0131 津市あのつ台一丁目１番地２　TEL（059）236-6000　FAX（059）236-6001・6002</t>
    </r>
  </si>
  <si>
    <t>亀山南部</t>
  </si>
  <si>
    <t>亀山中央</t>
  </si>
  <si>
    <t>阿山柘植</t>
  </si>
  <si>
    <t>サ　イ　ズ</t>
  </si>
  <si>
    <t>→</t>
  </si>
  <si>
    <t>備　　　　　　考</t>
  </si>
  <si>
    <t>→</t>
  </si>
  <si>
    <t>サ　イ　ズ</t>
  </si>
  <si>
    <r>
      <t>四日</t>
    </r>
    <r>
      <rPr>
        <sz val="11"/>
        <rFont val="ＭＳ Ｐゴシック"/>
        <family val="3"/>
      </rPr>
      <t>市</t>
    </r>
    <r>
      <rPr>
        <sz val="11"/>
        <rFont val="ＭＳ Ｐゴシック"/>
        <family val="3"/>
      </rPr>
      <t>波</t>
    </r>
    <r>
      <rPr>
        <sz val="11"/>
        <rFont val="ＭＳ Ｐゴシック"/>
        <family val="3"/>
      </rPr>
      <t>木</t>
    </r>
  </si>
  <si>
    <r>
      <t>四日市</t>
    </r>
    <r>
      <rPr>
        <sz val="11"/>
        <rFont val="ＭＳ Ｐゴシック"/>
        <family val="3"/>
      </rPr>
      <t>羽</t>
    </r>
    <r>
      <rPr>
        <sz val="11"/>
        <rFont val="ＭＳ Ｐゴシック"/>
        <family val="3"/>
      </rPr>
      <t>津</t>
    </r>
  </si>
  <si>
    <r>
      <t>四</t>
    </r>
    <r>
      <rPr>
        <sz val="11"/>
        <rFont val="ＭＳ Ｐゴシック"/>
        <family val="3"/>
      </rPr>
      <t>日</t>
    </r>
    <r>
      <rPr>
        <sz val="11"/>
        <rFont val="ＭＳ Ｐゴシック"/>
        <family val="3"/>
      </rPr>
      <t>市西</t>
    </r>
    <r>
      <rPr>
        <sz val="11"/>
        <rFont val="ＭＳ Ｐゴシック"/>
        <family val="3"/>
      </rPr>
      <t>部</t>
    </r>
  </si>
  <si>
    <t>日本経済新聞へ折込む場合</t>
  </si>
  <si>
    <r>
      <t>四</t>
    </r>
    <r>
      <rPr>
        <sz val="11"/>
        <rFont val="ＭＳ Ｐゴシック"/>
        <family val="3"/>
      </rPr>
      <t>日</t>
    </r>
    <r>
      <rPr>
        <sz val="11"/>
        <rFont val="ＭＳ Ｐゴシック"/>
        <family val="3"/>
      </rPr>
      <t>市</t>
    </r>
    <r>
      <rPr>
        <sz val="11"/>
        <rFont val="ＭＳ Ｐゴシック"/>
        <family val="3"/>
      </rPr>
      <t>保</t>
    </r>
    <r>
      <rPr>
        <sz val="11"/>
        <rFont val="ＭＳ Ｐゴシック"/>
        <family val="3"/>
      </rPr>
      <t>々</t>
    </r>
  </si>
  <si>
    <r>
      <t>三</t>
    </r>
    <r>
      <rPr>
        <sz val="11"/>
        <rFont val="ＭＳ Ｐゴシック"/>
        <family val="3"/>
      </rPr>
      <t>重</t>
    </r>
    <r>
      <rPr>
        <sz val="11"/>
        <rFont val="ＭＳ Ｐゴシック"/>
        <family val="3"/>
      </rPr>
      <t>平　</t>
    </r>
  </si>
  <si>
    <r>
      <t>四日市</t>
    </r>
    <r>
      <rPr>
        <sz val="11"/>
        <rFont val="ＭＳ Ｐゴシック"/>
        <family val="3"/>
      </rPr>
      <t>常</t>
    </r>
    <r>
      <rPr>
        <sz val="11"/>
        <rFont val="ＭＳ Ｐゴシック"/>
        <family val="3"/>
      </rPr>
      <t>磐</t>
    </r>
  </si>
  <si>
    <r>
      <t>四</t>
    </r>
    <r>
      <rPr>
        <sz val="11"/>
        <rFont val="ＭＳ Ｐゴシック"/>
        <family val="3"/>
      </rPr>
      <t>日</t>
    </r>
    <r>
      <rPr>
        <sz val="11"/>
        <rFont val="ＭＳ Ｐゴシック"/>
        <family val="3"/>
      </rPr>
      <t>市</t>
    </r>
    <r>
      <rPr>
        <sz val="11"/>
        <rFont val="ＭＳ Ｐゴシック"/>
        <family val="3"/>
      </rPr>
      <t>中</t>
    </r>
    <r>
      <rPr>
        <sz val="11"/>
        <rFont val="ＭＳ Ｐゴシック"/>
        <family val="3"/>
      </rPr>
      <t>央</t>
    </r>
  </si>
  <si>
    <t>鈴鹿市全域の場合</t>
  </si>
  <si>
    <t>伊勢神戸</t>
  </si>
  <si>
    <t>白子</t>
  </si>
  <si>
    <t>鈴鹿北部</t>
  </si>
  <si>
    <t>白子西</t>
  </si>
  <si>
    <t>平田</t>
  </si>
  <si>
    <t>石薬師</t>
  </si>
  <si>
    <r>
      <t>鈴</t>
    </r>
    <r>
      <rPr>
        <sz val="11"/>
        <rFont val="ＭＳ Ｐゴシック"/>
        <family val="3"/>
      </rPr>
      <t>鹿</t>
    </r>
    <r>
      <rPr>
        <sz val="11"/>
        <rFont val="ＭＳ Ｐゴシック"/>
        <family val="3"/>
      </rPr>
      <t>栄</t>
    </r>
  </si>
  <si>
    <t>河芸</t>
  </si>
  <si>
    <t>北神山</t>
  </si>
  <si>
    <t>津白塚</t>
  </si>
  <si>
    <t>津駅前</t>
  </si>
  <si>
    <t>津安濃</t>
  </si>
  <si>
    <t>津一身田</t>
  </si>
  <si>
    <t>津片田東</t>
  </si>
  <si>
    <t>橋北</t>
  </si>
  <si>
    <t>津新町</t>
  </si>
  <si>
    <t>津高野尾</t>
  </si>
  <si>
    <t>津片田西</t>
  </si>
  <si>
    <t>津</t>
  </si>
  <si>
    <t>豊里</t>
  </si>
  <si>
    <t>津高茶屋</t>
  </si>
  <si>
    <t>橋南</t>
  </si>
  <si>
    <t>津南部</t>
  </si>
  <si>
    <t>津新町</t>
  </si>
  <si>
    <t>津雲出</t>
  </si>
  <si>
    <t>津半田</t>
  </si>
  <si>
    <t>津西が丘</t>
  </si>
  <si>
    <t>津橋南</t>
  </si>
  <si>
    <t>津南が丘</t>
  </si>
  <si>
    <t>津市全域の場合</t>
  </si>
  <si>
    <t>榊原町</t>
  </si>
  <si>
    <t>松阪市全域の場合</t>
  </si>
  <si>
    <t>多気町全域の場合</t>
  </si>
  <si>
    <t>大台(紀勢)</t>
  </si>
  <si>
    <t>大宮(紀勢)</t>
  </si>
  <si>
    <t>大内山(紀勢)</t>
  </si>
  <si>
    <t>柏崎(紀勢)</t>
  </si>
  <si>
    <t>Ｐ５</t>
  </si>
  <si>
    <t>伊勢西</t>
  </si>
  <si>
    <t>伊勢新聞 伊勢</t>
  </si>
  <si>
    <t>伊勢北部</t>
  </si>
  <si>
    <t>五十鈴川</t>
  </si>
  <si>
    <t>伊勢市厚生</t>
  </si>
  <si>
    <t>伊勢</t>
  </si>
  <si>
    <t>川端</t>
  </si>
  <si>
    <t>伊勢神宮前</t>
  </si>
  <si>
    <t>小俣</t>
  </si>
  <si>
    <t>小俣町</t>
  </si>
  <si>
    <t>伊勢東部</t>
  </si>
  <si>
    <t>玉城</t>
  </si>
  <si>
    <t>伊勢玉城</t>
  </si>
  <si>
    <t>度会(紀勢)</t>
  </si>
  <si>
    <t>大紀町錦</t>
  </si>
  <si>
    <t>南勢町東</t>
  </si>
  <si>
    <t>錦(紀勢)</t>
  </si>
  <si>
    <t>南勢町西</t>
  </si>
  <si>
    <t>三重中島</t>
  </si>
  <si>
    <t>南島(紀勢)</t>
  </si>
  <si>
    <t>伊賀上野</t>
  </si>
  <si>
    <t>伊賀上野北部</t>
  </si>
  <si>
    <t>上野北</t>
  </si>
  <si>
    <t>伊賀中央</t>
  </si>
  <si>
    <t>上野南部</t>
  </si>
  <si>
    <t>諏訪丸柱</t>
  </si>
  <si>
    <t>名張</t>
  </si>
  <si>
    <t>名張東部</t>
  </si>
  <si>
    <t>名張北</t>
  </si>
  <si>
    <t>紀北町</t>
  </si>
  <si>
    <t>日経新聞へ折込む場合</t>
  </si>
  <si>
    <t>島勝</t>
  </si>
  <si>
    <t>引本</t>
  </si>
  <si>
    <t>海山</t>
  </si>
  <si>
    <t>白浦</t>
  </si>
  <si>
    <t>熊野</t>
  </si>
  <si>
    <t>二木島</t>
  </si>
  <si>
    <t>井田</t>
  </si>
  <si>
    <t>Ｐ９</t>
  </si>
  <si>
    <t>三輪崎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</si>
  <si>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（桑名営業所） TEL 0594-23-4677　FAX 0594-23-1173</t>
    </r>
  </si>
  <si>
    <t>Ｐ１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</si>
  <si>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（四日市営業所） TEL 059-352-7023　FAX 059-354-5332</t>
    </r>
  </si>
  <si>
    <t>Ｐ２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</si>
  <si>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（鈴鹿営業所） TEL 059-383-2232　FAX 059-383-2830</t>
    </r>
  </si>
  <si>
    <t>Ｐ３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</si>
  <si>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〒514-0131 津市あのつ台一丁目１番地２　TEL（059）236-6000　FAX（059）236-6001・6002</t>
    </r>
  </si>
  <si>
    <t>Ｐ４</t>
  </si>
  <si>
    <t>Ｐ６</t>
  </si>
  <si>
    <t>Ｐ８</t>
  </si>
  <si>
    <t>Ｐ１０</t>
  </si>
  <si>
    <t>※2</t>
  </si>
  <si>
    <t>※1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</si>
  <si>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>…津市 50枚含む</t>
    </r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</si>
  <si>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>…亀山市50枚含む</t>
    </r>
  </si>
  <si>
    <t>　亀山市亀山南部 50枚</t>
  </si>
  <si>
    <t>をプラス</t>
  </si>
  <si>
    <t>※1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</si>
  <si>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多気郡大台町 100枚含む</t>
    </r>
  </si>
  <si>
    <t>Ｐ７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</si>
  <si>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>…50枚プラス</t>
    </r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</si>
  <si>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>…50枚プラス</t>
    </r>
  </si>
  <si>
    <r>
      <rPr>
        <sz val="9"/>
        <rFont val="ＭＳ Ｐゴシック"/>
        <family val="3"/>
      </rPr>
      <t>※3</t>
    </r>
    <r>
      <rPr>
        <sz val="10"/>
        <rFont val="ＭＳ Ｐゴシック"/>
        <family val="3"/>
      </rPr>
      <t>…50枚プラス</t>
    </r>
  </si>
  <si>
    <r>
      <rPr>
        <sz val="9"/>
        <rFont val="ＭＳ Ｐゴシック"/>
        <family val="3"/>
      </rPr>
      <t>※4</t>
    </r>
    <r>
      <rPr>
        <sz val="10"/>
        <rFont val="ＭＳ Ｐゴシック"/>
        <family val="3"/>
      </rPr>
      <t>…100枚プラス</t>
    </r>
  </si>
  <si>
    <r>
      <rPr>
        <sz val="9"/>
        <rFont val="ＭＳ Ｐゴシック"/>
        <family val="3"/>
      </rPr>
      <t>※5</t>
    </r>
    <r>
      <rPr>
        <sz val="10"/>
        <rFont val="ＭＳ Ｐゴシック"/>
        <family val="3"/>
      </rPr>
      <t>…50枚プラス</t>
    </r>
  </si>
  <si>
    <r>
      <rPr>
        <sz val="9"/>
        <rFont val="ＭＳ Ｐゴシック"/>
        <family val="3"/>
      </rPr>
      <t>※9</t>
    </r>
    <r>
      <rPr>
        <sz val="10"/>
        <rFont val="ＭＳ Ｐゴシック"/>
        <family val="3"/>
      </rPr>
      <t>…50枚プラス</t>
    </r>
  </si>
  <si>
    <t>広告内容</t>
  </si>
  <si>
    <t>　　（記号）　Ａ・・・朝日との合売、　M・・・毎日、　Ｙ・・・読売、　Ｓ・・・産経、　Ｉ ・・・伊勢 、　Ｎ・・・日経　　</t>
  </si>
  <si>
    <t>四日市市全域の場合</t>
  </si>
  <si>
    <t>　　</t>
  </si>
  <si>
    <t>名張東</t>
  </si>
  <si>
    <t>名張南</t>
  </si>
  <si>
    <t>松阪相可</t>
  </si>
  <si>
    <t>紀伊南郡</t>
  </si>
  <si>
    <t>松阪南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</si>
  <si>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多気郡多気町 1,000枚含む</t>
    </r>
  </si>
  <si>
    <t>　松阪市松阪片野橋1,000枚をプラス</t>
  </si>
  <si>
    <t>鈴鹿国府</t>
  </si>
  <si>
    <t xml:space="preserve">  　　 関</t>
  </si>
  <si>
    <t>片田</t>
  </si>
  <si>
    <t>桑名郡</t>
  </si>
  <si>
    <t>桑　名　郡</t>
  </si>
  <si>
    <t>木曽岬</t>
  </si>
  <si>
    <t>NS</t>
  </si>
  <si>
    <t>N</t>
  </si>
  <si>
    <t>NI</t>
  </si>
  <si>
    <t>NSI</t>
  </si>
  <si>
    <t>NAM
YSI</t>
  </si>
  <si>
    <t>NA
MSI</t>
  </si>
  <si>
    <t>いなべ</t>
  </si>
  <si>
    <t>NA
MI</t>
  </si>
  <si>
    <t>員弁</t>
  </si>
  <si>
    <t>※2</t>
  </si>
  <si>
    <t>NM</t>
  </si>
  <si>
    <t>NM
SI</t>
  </si>
  <si>
    <t>NMS</t>
  </si>
  <si>
    <t>加佐登</t>
  </si>
  <si>
    <t>鈴峰</t>
  </si>
  <si>
    <t>NMI</t>
  </si>
  <si>
    <t>鈴鹿国府</t>
  </si>
  <si>
    <t>※4</t>
  </si>
  <si>
    <t>亀山北部</t>
  </si>
  <si>
    <t>※1</t>
  </si>
  <si>
    <t>S</t>
  </si>
  <si>
    <t>MS</t>
  </si>
  <si>
    <t>M</t>
  </si>
  <si>
    <t>津橋北</t>
  </si>
  <si>
    <t>NＭS</t>
  </si>
  <si>
    <t>SI</t>
  </si>
  <si>
    <t>津市南郊</t>
  </si>
  <si>
    <t>M</t>
  </si>
  <si>
    <t>うれしの</t>
  </si>
  <si>
    <t>NA
MSI</t>
  </si>
  <si>
    <t>M</t>
  </si>
  <si>
    <t>松阪北部</t>
  </si>
  <si>
    <t>※3</t>
  </si>
  <si>
    <t>勢和(紀勢)</t>
  </si>
  <si>
    <t>NA
MI</t>
  </si>
  <si>
    <t>NA
MSI</t>
  </si>
  <si>
    <t>わたらい</t>
  </si>
  <si>
    <t>慥柄</t>
  </si>
  <si>
    <t>AMI</t>
  </si>
  <si>
    <t>贄</t>
  </si>
  <si>
    <t>AM
SI</t>
  </si>
  <si>
    <t>Ｉ</t>
  </si>
  <si>
    <t>※7</t>
  </si>
  <si>
    <t>※8</t>
  </si>
  <si>
    <t>※9</t>
  </si>
  <si>
    <t>新堂</t>
  </si>
  <si>
    <t>※5</t>
  </si>
  <si>
    <t>※6</t>
  </si>
  <si>
    <t>※1</t>
  </si>
  <si>
    <t>※2</t>
  </si>
  <si>
    <t>桔梗が丘・美旗</t>
  </si>
  <si>
    <t>AMSI</t>
  </si>
  <si>
    <t>I</t>
  </si>
  <si>
    <t>NAI</t>
  </si>
  <si>
    <t>NA
MSI</t>
  </si>
  <si>
    <t>I</t>
  </si>
  <si>
    <t>I</t>
  </si>
  <si>
    <t>NI</t>
  </si>
  <si>
    <t>MI</t>
  </si>
  <si>
    <t>⑩ 災害によりライフラインや通信網、輸送ルートが遮断された場合は指定日に折込が出来ないことがあります。</t>
  </si>
  <si>
    <t>鈴鹿南部</t>
  </si>
  <si>
    <t>鈴鹿南部（磯山）</t>
  </si>
  <si>
    <t>伊勢市北部</t>
  </si>
  <si>
    <t>NA   MI</t>
  </si>
  <si>
    <t>伊勢二見</t>
  </si>
  <si>
    <t>AI</t>
  </si>
  <si>
    <t>手配管理料</t>
  </si>
  <si>
    <t>折込料</t>
  </si>
  <si>
    <t>運賃</t>
  </si>
  <si>
    <t>円/1枚（税別）</t>
  </si>
  <si>
    <t>地区</t>
  </si>
  <si>
    <t>折りなし</t>
  </si>
  <si>
    <t>二ツ折</t>
  </si>
  <si>
    <t>四ツ折</t>
  </si>
  <si>
    <t>八ツ折</t>
  </si>
  <si>
    <t>三重県</t>
  </si>
  <si>
    <t>中勢</t>
  </si>
  <si>
    <t>運賃</t>
  </si>
  <si>
    <t>紀州</t>
  </si>
  <si>
    <t>愛知県</t>
  </si>
  <si>
    <t>市内</t>
  </si>
  <si>
    <t>尾張</t>
  </si>
  <si>
    <t>三河</t>
  </si>
  <si>
    <t>1店当たり1,000円の運賃がかかります。（税別）</t>
  </si>
  <si>
    <t>西尾市</t>
  </si>
  <si>
    <t>岐阜県</t>
  </si>
  <si>
    <t>岐阜</t>
  </si>
  <si>
    <t>岐阜市、羽島市、羽島郡、各務原市、瑞穂市、本巣市、本巣郡、山県市</t>
  </si>
  <si>
    <t>中濃</t>
  </si>
  <si>
    <t>西濃</t>
  </si>
  <si>
    <t>東濃</t>
  </si>
  <si>
    <t>飛騨</t>
  </si>
  <si>
    <t>※地区により、別途費用がかかる場合があります。</t>
  </si>
  <si>
    <t>※厚紙（4/6版 110kg 以上）、定型外（変形特殊、横長、三ツ折等）につきましては、お問い合わせください。</t>
  </si>
  <si>
    <t>株式会社中日三重サービスセンター</t>
  </si>
  <si>
    <t>サイズ</t>
  </si>
  <si>
    <t>A5・Ｂ5</t>
  </si>
  <si>
    <t>A4・B4</t>
  </si>
  <si>
    <t>A3・Ｂ3</t>
  </si>
  <si>
    <t>A2・B2</t>
  </si>
  <si>
    <t>A1・Ｂ1</t>
  </si>
  <si>
    <t>桑名市、いなべ市、員弁郡、四日市市、三重郡、鈴鹿市、亀山市</t>
  </si>
  <si>
    <t>津市、松阪市、多気郡</t>
  </si>
  <si>
    <t>志摩市、度会郡（南伊勢町・大紀町錦）</t>
  </si>
  <si>
    <t>伊賀市、名張市</t>
  </si>
  <si>
    <t>北牟婁郡、尾鷲市</t>
  </si>
  <si>
    <t>熊野市、南牟婁郡</t>
  </si>
  <si>
    <t>（和歌山県）</t>
  </si>
  <si>
    <t>名古屋市</t>
  </si>
  <si>
    <t>一宮市、稲沢市、津島市、愛西市、弥富市、あま市、海部郡</t>
  </si>
  <si>
    <t>清須市、北名古屋市、西春日井郡、岩倉市、江南市、丹羽郡</t>
  </si>
  <si>
    <t>犬山市、小牧市、春日井市、瀬戸市、尾張旭市、長久手市</t>
  </si>
  <si>
    <t>大府市、東海市、知多市、半田市、常滑市、知多郡</t>
  </si>
  <si>
    <t>豊明市、日進市、愛知郡</t>
  </si>
  <si>
    <t>豊田市、みよし市</t>
  </si>
  <si>
    <t>知立市、刈谷市、安城市、高浜市、碧南市、岡崎市、額田郡</t>
  </si>
  <si>
    <t>豊橋市、豊川市、蒲郡市、新城市（新城西・新城東）、田原市（田原）</t>
  </si>
  <si>
    <t>北設楽郡、新城市（新城西・新城東除く）、田原市（田原除く）</t>
  </si>
  <si>
    <t>美濃加茂市、加茂郡、美濃市、関市、郡上市</t>
  </si>
  <si>
    <t>大垣市、海津市、揖斐郡、不破郡、安八郡、養老郡</t>
  </si>
  <si>
    <t>可児市、可児郡、多治見市、土岐市、瑞浪市、恵那市、中津川市</t>
  </si>
  <si>
    <t>高山市、飛騨市</t>
  </si>
  <si>
    <t>下呂市</t>
  </si>
  <si>
    <t>伊勢市、鳥羽市、度会郡（玉城町・度会町・大紀町〈錦除く〉）</t>
  </si>
  <si>
    <t>MSI</t>
  </si>
  <si>
    <t>津・芸濃</t>
  </si>
  <si>
    <t>菰野町</t>
  </si>
  <si>
    <t>※3…伊賀市青山町
　　　　　　　　　950枚含む</t>
  </si>
  <si>
    <t>伊勢中川</t>
  </si>
  <si>
    <t>深谷</t>
  </si>
  <si>
    <t>毎　日　新　聞</t>
  </si>
  <si>
    <t>折込数</t>
  </si>
  <si>
    <t>中　日　新　聞</t>
  </si>
  <si>
    <t>折込数</t>
  </si>
  <si>
    <t>桑名中央</t>
  </si>
  <si>
    <t>桑名長島</t>
  </si>
  <si>
    <t>S</t>
  </si>
  <si>
    <t>NAM
YSI</t>
  </si>
  <si>
    <t>伊勢市東部</t>
  </si>
  <si>
    <t>NA
MSI</t>
  </si>
  <si>
    <t>NA
MSI</t>
  </si>
  <si>
    <t>A</t>
  </si>
  <si>
    <t>NS</t>
  </si>
  <si>
    <t>NMI</t>
  </si>
  <si>
    <t>MI</t>
  </si>
  <si>
    <t>⑤ 当社は日本新聞協会の「折込広告の取扱基準」および、新聞社の「広告掲載基準」を参考として、</t>
  </si>
  <si>
    <t xml:space="preserve"> 折込広告取扱基準を設けております。つぎの様な折込チラシはお引き受けできかねます。</t>
  </si>
  <si>
    <t xml:space="preserve"> 広告責任者が明確でないもの。</t>
  </si>
  <si>
    <t xml:space="preserve"> （特に会場を借用して、催事・出張販売等を行う場合は、主催者の住所氏名の記載が必須条件です。）</t>
  </si>
  <si>
    <t>　　</t>
  </si>
  <si>
    <t>3.　景表法（不当景品付販売・不当表示の禁止）、不正競争防止法（コピー商品等の販売宣伝の禁止）などのほか、</t>
  </si>
  <si>
    <t xml:space="preserve"> （医薬品等を否定する内容や迷信に類する非科学的な内容のもの等）</t>
  </si>
  <si>
    <t xml:space="preserve"> 結果的に他社の名誉、信用を傷つけるおそれがある表現のもの。（誹謗中傷広告等）</t>
  </si>
  <si>
    <t xml:space="preserve"> </t>
  </si>
  <si>
    <t xml:space="preserve"> クーポン付き広告に関する規則、運営細則に違反するもの。</t>
  </si>
  <si>
    <t>※上記に限らず、判断の難しいものは、新聞発行本社、関係諸機関の指導・協議によって決めさせて頂きます。</t>
  </si>
  <si>
    <t>　　　 ご不明な点がございましたら当社へご相談ください。</t>
  </si>
  <si>
    <t xml:space="preserve"> 事前にお問い合わせください。</t>
  </si>
  <si>
    <t xml:space="preserve"> 必ず事前にご相談ください。内容により判断させて頂きます。</t>
  </si>
  <si>
    <t>⑧ ご依頼は、必ず荷物が到着するまでに書面（FAX・メール）にてお願い致します。</t>
  </si>
  <si>
    <t>⑨ 三重県下へ折込は、２日前（日・祝日除く）の午前中までに搬入してください。</t>
  </si>
  <si>
    <t>　　　  ※上記の締切日時は、津本社へ搬入頂いた場合の締切日時です。各地区の営業所へ搬入頂く場合、</t>
  </si>
  <si>
    <t xml:space="preserve">　　　　　 折込地区により締切日時が早まることもございますので、事前にお問い合わせください。
</t>
  </si>
  <si>
    <t>　　※年末年始、ゴールデンウィーク、お盆期間等については変則となります。</t>
  </si>
  <si>
    <r>
      <t>　　※搬入時間を外れた持込みおよび、配布明細の事前連絡のない場合、</t>
    </r>
    <r>
      <rPr>
        <u val="single"/>
        <sz val="11"/>
        <rFont val="ＭＳ Ｐゴシック"/>
        <family val="3"/>
      </rPr>
      <t>折込指定日の責は負いかねます。</t>
    </r>
  </si>
  <si>
    <t xml:space="preserve"> この様に事前の予測と回避が不可能な事態が発生し、折込会社と新聞販売店の努力にも関わらず指定日に</t>
  </si>
  <si>
    <t xml:space="preserve"> 新聞折込が出来なかった場合、折込会社と新聞販売店は一切の責任を負う事ができません。</t>
  </si>
  <si>
    <t xml:space="preserve">     あらかじめご容赦いただきますようお願い申しあげます。</t>
  </si>
  <si>
    <t>⑪ 折込料金は、折込日の3日前（日・祝日除く）までにご入金頂きますようお願い致します。</t>
  </si>
  <si>
    <t>津一志</t>
  </si>
  <si>
    <t>MI</t>
  </si>
  <si>
    <t>M</t>
  </si>
  <si>
    <t>M</t>
  </si>
  <si>
    <t>NM   SI</t>
  </si>
  <si>
    <t>NAM
YSI</t>
  </si>
  <si>
    <t>津北部</t>
  </si>
  <si>
    <t>【お願い】</t>
  </si>
  <si>
    <t>※その他ご不明な点につきましては、直接お尋ね頂くか、弊社の「折込広告取扱基準」をご確認の上お申込み下さい。</t>
  </si>
  <si>
    <t>名張西</t>
  </si>
  <si>
    <t>①折込広告は、発送配布の都合上、50枚を単位としてお取扱い致します。　②弊社は、日本新聞協会の「折込広告の取扱基準」及び新聞社の「広告掲載基準」を参考として、折込広告取扱基準を設けております。</t>
  </si>
  <si>
    <t>四日市采女</t>
  </si>
  <si>
    <t>※1</t>
  </si>
  <si>
    <t>※1</t>
  </si>
  <si>
    <t>　度会郡大紀町滝原100枚をプラス</t>
  </si>
  <si>
    <t>大台町全域の場合</t>
  </si>
  <si>
    <t>明和町全域の場合</t>
  </si>
  <si>
    <t>　度会郡田丸100枚をプラス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</si>
  <si>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多気郡多気町 100枚含む</t>
    </r>
  </si>
  <si>
    <t>東員町全域の場合</t>
  </si>
  <si>
    <t>四日市ときわ</t>
  </si>
  <si>
    <t>四日市水沢</t>
  </si>
  <si>
    <t>宮川(紀勢）</t>
  </si>
  <si>
    <t>桑名東部</t>
  </si>
  <si>
    <t>新聞休刊日</t>
  </si>
  <si>
    <r>
      <t>津(</t>
    </r>
    <r>
      <rPr>
        <sz val="10"/>
        <rFont val="ＭＳ Ｐゴシック"/>
        <family val="3"/>
      </rPr>
      <t>大光堂)</t>
    </r>
  </si>
  <si>
    <t>西桑名ネオポリス NSI</t>
  </si>
  <si>
    <t>(二見地区200枚含む)</t>
  </si>
  <si>
    <t>島津(古和)</t>
  </si>
  <si>
    <t>吉津(神前)</t>
  </si>
  <si>
    <t>新宮西 (三輪崎)</t>
  </si>
  <si>
    <t>AS</t>
  </si>
  <si>
    <t>MN</t>
  </si>
  <si>
    <t>※1…度会郡A 100枚含む</t>
  </si>
  <si>
    <t>A</t>
  </si>
  <si>
    <t>SM</t>
  </si>
  <si>
    <t>M</t>
  </si>
  <si>
    <t>白子南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</si>
  <si>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>…350枚プラス</t>
    </r>
  </si>
  <si>
    <r>
      <rPr>
        <sz val="9"/>
        <rFont val="ＭＳ Ｐゴシック"/>
        <family val="3"/>
      </rPr>
      <t>※7</t>
    </r>
    <r>
      <rPr>
        <sz val="10"/>
        <rFont val="ＭＳ Ｐゴシック"/>
        <family val="3"/>
      </rPr>
      <t>…100枚プラス</t>
    </r>
  </si>
  <si>
    <t>四日市南部乙</t>
  </si>
  <si>
    <t>四日市</t>
  </si>
  <si>
    <t>三津野</t>
  </si>
  <si>
    <t>S</t>
  </si>
  <si>
    <t>和具</t>
  </si>
  <si>
    <t>菰野東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</si>
  <si>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（松阪伊勢営業所） TEL 0596-25-1800　FAX 0596-25-1801</t>
    </r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</si>
  <si>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（松阪伊勢営業所） TEL 0596-25-1800　FAX 0596-25-1801</t>
    </r>
  </si>
  <si>
    <t>ANI</t>
  </si>
  <si>
    <t>四日市保々　500枚をプラス</t>
  </si>
  <si>
    <t>新宮市（毎日新聞 三輪崎除く）</t>
  </si>
  <si>
    <t>神社港</t>
  </si>
  <si>
    <t>明和松阪</t>
  </si>
  <si>
    <t>津・久居</t>
  </si>
  <si>
    <t>御浜・熊野南部</t>
  </si>
  <si>
    <t>AMSI</t>
  </si>
  <si>
    <t>※2 富洲原地区（一部川越南）</t>
  </si>
  <si>
    <t>※1…東員町 500枚含む</t>
  </si>
  <si>
    <t>NAMI</t>
  </si>
  <si>
    <t>（楠 850含む）</t>
  </si>
  <si>
    <t>NMSI</t>
  </si>
  <si>
    <t>③自然災害（大雨、台風、豪雪など）によりライフラインや通信網、輸送・配達ルートが遮断された場合は指定日に折込が出来ない場合があります。（その場合、折込会社と新聞販売店は一切の責任を負うことは出来ません。）</t>
  </si>
  <si>
    <t>伊勢田丸</t>
  </si>
  <si>
    <t>Ｍ</t>
  </si>
  <si>
    <t>　伊勢市大淀900枚をプラス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</si>
  <si>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多気郡明和町 900枚含む</t>
    </r>
  </si>
  <si>
    <t>井田</t>
  </si>
  <si>
    <t>※3</t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</si>
  <si>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（伊賀配送センター） TEL 0595-26-7888　FAX 0595-26-7890</t>
    </r>
  </si>
  <si>
    <r>
      <t>株式会社</t>
    </r>
    <r>
      <rPr>
        <sz val="12"/>
        <rFont val="ＭＳ Ｐゴシック"/>
        <family val="3"/>
      </rPr>
      <t xml:space="preserve"> </t>
    </r>
    <r>
      <rPr>
        <sz val="12"/>
        <rFont val="HG丸ｺﾞｼｯｸM-PRO"/>
        <family val="3"/>
      </rPr>
      <t>中日三重サービスセンター</t>
    </r>
    <r>
      <rPr>
        <sz val="12"/>
        <rFont val="ＭＳ Ｐゴシック"/>
        <family val="3"/>
      </rPr>
      <t>　（津本社） TEL 059-236-6000　FAX 059-236-6001　　（紀州配送センター） TEL 0597-25-1888　FAX 0597-25-1890</t>
    </r>
  </si>
  <si>
    <r>
      <t>株式会社 中日三重サービスセンター</t>
    </r>
    <r>
      <rPr>
        <sz val="12"/>
        <rFont val="ＭＳ Ｐゴシック"/>
        <family val="3"/>
      </rPr>
      <t>　（津本社） TEL 059-236-6000　FAX 059-236-6001　　（紀州配送センター） TEL 0597-25-1888　FAX 0597-25-1890</t>
    </r>
  </si>
  <si>
    <t>鈴鹿市加佐登　150枚をプラス</t>
  </si>
  <si>
    <t>　多気郡相可 250枚をプラス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</si>
  <si>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>…四日市市 150枚含む</t>
    </r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</si>
  <si>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>…亀山市 300枚含む</t>
    </r>
  </si>
  <si>
    <t>亀山市全域の場合
　津市椋本 50枚、
　鈴鹿市鈴峰 300枚をプラス</t>
  </si>
  <si>
    <t xml:space="preserve">※1 松阪市250枚を含む
※2 ※3 度会郡大紀町の一部を含む
</t>
  </si>
  <si>
    <t>AM       SI</t>
  </si>
  <si>
    <t>NA  MSI</t>
  </si>
  <si>
    <t>　亀山市下ノ庄　350枚をプラス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</si>
  <si>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>…鈴鹿市 350枚含む</t>
    </r>
  </si>
  <si>
    <t>井田上野</t>
  </si>
  <si>
    <t>桑名</t>
  </si>
  <si>
    <t>新折込広告料金表</t>
  </si>
  <si>
    <t>令和６年４月１日折込分より</t>
  </si>
  <si>
    <t>全サイズ
1枚当たり
0.20円</t>
  </si>
  <si>
    <t>小　計</t>
  </si>
  <si>
    <t>MSI</t>
  </si>
  <si>
    <t>（2024年4月現在）</t>
  </si>
  <si>
    <t>下ノ庄</t>
  </si>
  <si>
    <r>
      <rPr>
        <sz val="9"/>
        <rFont val="ＭＳ Ｐゴシック"/>
        <family val="3"/>
      </rPr>
      <t>※3</t>
    </r>
    <r>
      <rPr>
        <sz val="10"/>
        <rFont val="ＭＳ Ｐゴシック"/>
        <family val="3"/>
      </rPr>
      <t>…納品先：津本社</t>
    </r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</si>
  <si>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>…300枚プラス</t>
    </r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</si>
  <si>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>…100枚プラス</t>
    </r>
  </si>
  <si>
    <t>鵜　　　　　殿</t>
  </si>
  <si>
    <t>成川紀宝</t>
  </si>
  <si>
    <t>CAS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</si>
  <si>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納品先：紀州配送センター</t>
    </r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</si>
  <si>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>…200枚プラス</t>
    </r>
  </si>
  <si>
    <r>
      <rPr>
        <sz val="9"/>
        <rFont val="ＭＳ Ｐゴシック"/>
        <family val="3"/>
      </rPr>
      <t>※8</t>
    </r>
    <r>
      <rPr>
        <sz val="10"/>
        <rFont val="ＭＳ Ｐゴシック"/>
        <family val="3"/>
      </rPr>
      <t>…300枚プラス</t>
    </r>
  </si>
  <si>
    <r>
      <rPr>
        <sz val="9"/>
        <rFont val="ＭＳ Ｐゴシック"/>
        <family val="3"/>
      </rPr>
      <t>※6</t>
    </r>
    <r>
      <rPr>
        <sz val="10"/>
        <rFont val="ＭＳ Ｐゴシック"/>
        <family val="3"/>
      </rPr>
      <t>…50枚プラス</t>
    </r>
  </si>
  <si>
    <t>※三重県内において、弊社が請け負う配送エリアの手配管理料は、新聞媒体に限らず0.2円/枚になります。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</si>
</sst>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\("/>
    <numFmt numFmtId="180" formatCode="[$-411]ggge\ &quot;年&quot;\ m\ &quot;月&quot;\ d\ &quot;日&quot;\ \(\ aaa\ \)"/>
    <numFmt numFmtId="181" formatCode="[$-411]ggg\ e\ &quot;年&quot;\ m\ &quot;月&quot;\ d\ &quot;日&quot;\ \(\ aaa\ \)"/>
    <numFmt numFmtId="182" formatCode="[$-411]ggg\ e\ &quot;年&quot;\ m\ &quot;月&quot;\ d\ &quot;日&quot;\(\ aaa\ \)"/>
    <numFmt numFmtId="183" formatCode="&quot;Ｂ&quot;0"/>
    <numFmt numFmtId="184" formatCode="#,##0;\-#,##0;"/>
    <numFmt numFmtId="185" formatCode="ggg\ e\ &quot;年 &quot;m&quot; 月&quot;\ d&quot; 日&quot;\ \(\ aaa\ \)"/>
    <numFmt numFmtId="186" formatCode="ggg\ e&quot; 年&quot;\ m&quot; 月&quot;\ d&quot; 日 &quot;\(\ aaa\ \)"/>
    <numFmt numFmtId="187" formatCode="#,##0;[Red]\-#,##0;"/>
    <numFmt numFmtId="188" formatCode="[$-411]ggge&quot;年&quot;m&quot;月&quot;d&quot;日&quot;;@"/>
    <numFmt numFmtId="189" formatCode="[$-411]ggg\ e\ &quot;年&quot;\ m\ &quot;月 &quot;d&quot; 日&quot;\ \(\ aaa\ \);@"/>
    <numFmt numFmtId="190" formatCode="General\ \ &quot;枚&quot;"/>
    <numFmt numFmtId="191" formatCode="#,##0\ &quot;枚&quot;"/>
    <numFmt numFmtId="192" formatCode="[$€-2]\ #,##0.00_);[Red]\([$€-2]\ #,##0.00\)"/>
    <numFmt numFmtId="193" formatCode="[$-411]ggg\ e\ &quot;年&quot;\ m\ &quot;月&quot;\ d\ &quot;日&quot;"/>
    <numFmt numFmtId="194" formatCode="[$-411]ggg\ e\ &quot;年&quot;\ m\ &quot;月&quot;\ d\ &quot;日&quot;\(aaa\)"/>
    <numFmt numFmtId="195" formatCode="[$-411]ggg\ e\ &quot;年&quot;\ m\ &quot;月&quot;\ d\ &quot;日&quot;\ \(aaa\)"/>
    <numFmt numFmtId="196" formatCode="0.00\ "/>
    <numFmt numFmtId="197" formatCode="yyyy&quot;年&quot;m&quot;月&quot;d&quot;日&quot;;@"/>
    <numFmt numFmtId="198" formatCode="yyyy&quot;年&quot;m&quot;月&quot;d&quot;日&quot;\(aaa\);@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name val="HG丸ｺﾞｼｯｸM-PRO"/>
      <family val="3"/>
    </font>
    <font>
      <sz val="9.5"/>
      <name val="ＭＳ Ｐゴシック"/>
      <family val="3"/>
    </font>
    <font>
      <sz val="8.5"/>
      <name val="ＭＳ Ｐゴシック"/>
      <family val="3"/>
    </font>
    <font>
      <u val="single"/>
      <sz val="11"/>
      <name val="ＭＳ Ｐゴシック"/>
      <family val="3"/>
    </font>
    <font>
      <sz val="9"/>
      <name val="HG丸ｺﾞｼｯｸM-PRO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7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medium"/>
    </border>
    <border>
      <left style="thin"/>
      <right style="hair"/>
      <top style="thin"/>
      <bottom style="hair"/>
    </border>
    <border>
      <left style="medium"/>
      <right style="hair"/>
      <top style="medium"/>
      <bottom style="hair"/>
    </border>
    <border>
      <left style="hair"/>
      <right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>
        <color indexed="63"/>
      </right>
      <top style="hair"/>
      <bottom style="thin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10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769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58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38" fontId="0" fillId="0" borderId="0" xfId="0" applyNumberForma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38" fontId="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38" fontId="0" fillId="0" borderId="0" xfId="53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66" applyProtection="1">
      <alignment/>
      <protection/>
    </xf>
    <xf numFmtId="0" fontId="6" fillId="0" borderId="11" xfId="66" applyFont="1" applyBorder="1" applyAlignment="1" applyProtection="1">
      <alignment horizontal="center"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0" fillId="0" borderId="0" xfId="66" applyAlignment="1" applyProtection="1">
      <alignment vertical="center"/>
      <protection/>
    </xf>
    <xf numFmtId="38" fontId="0" fillId="0" borderId="0" xfId="66" applyNumberFormat="1" applyProtection="1">
      <alignment/>
      <protection/>
    </xf>
    <xf numFmtId="0" fontId="0" fillId="0" borderId="13" xfId="66" applyBorder="1" applyAlignment="1" applyProtection="1">
      <alignment vertical="center"/>
      <protection/>
    </xf>
    <xf numFmtId="0" fontId="6" fillId="0" borderId="14" xfId="66" applyFont="1" applyBorder="1" applyAlignment="1" applyProtection="1">
      <alignment horizontal="distributed" vertical="center"/>
      <protection/>
    </xf>
    <xf numFmtId="0" fontId="6" fillId="0" borderId="14" xfId="66" applyFont="1" applyFill="1" applyBorder="1" applyAlignment="1" applyProtection="1">
      <alignment horizontal="distributed" vertical="center"/>
      <protection/>
    </xf>
    <xf numFmtId="0" fontId="0" fillId="0" borderId="15" xfId="66" applyBorder="1" applyAlignment="1" applyProtection="1">
      <alignment vertical="center"/>
      <protection/>
    </xf>
    <xf numFmtId="0" fontId="0" fillId="0" borderId="15" xfId="66" applyFill="1" applyBorder="1" applyAlignment="1" applyProtection="1">
      <alignment vertical="center"/>
      <protection/>
    </xf>
    <xf numFmtId="0" fontId="0" fillId="0" borderId="16" xfId="66" applyBorder="1" applyAlignment="1" applyProtection="1">
      <alignment vertical="center"/>
      <protection/>
    </xf>
    <xf numFmtId="0" fontId="6" fillId="0" borderId="17" xfId="66" applyFont="1" applyBorder="1" applyAlignment="1" applyProtection="1">
      <alignment horizontal="distributed" vertical="center"/>
      <protection/>
    </xf>
    <xf numFmtId="0" fontId="6" fillId="0" borderId="14" xfId="66" applyFont="1" applyBorder="1" applyAlignment="1" applyProtection="1">
      <alignment horizontal="center" vertical="center"/>
      <protection/>
    </xf>
    <xf numFmtId="0" fontId="6" fillId="0" borderId="14" xfId="66" applyFont="1" applyFill="1" applyBorder="1" applyAlignment="1" applyProtection="1">
      <alignment horizontal="center" vertical="center"/>
      <protection/>
    </xf>
    <xf numFmtId="0" fontId="0" fillId="0" borderId="18" xfId="66" applyBorder="1" applyAlignment="1" applyProtection="1">
      <alignment vertical="center"/>
      <protection/>
    </xf>
    <xf numFmtId="0" fontId="6" fillId="0" borderId="19" xfId="66" applyFont="1" applyBorder="1" applyAlignment="1" applyProtection="1">
      <alignment horizontal="distributed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38" fontId="6" fillId="0" borderId="23" xfId="0" applyNumberFormat="1" applyFont="1" applyFill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/>
      <protection/>
    </xf>
    <xf numFmtId="38" fontId="6" fillId="0" borderId="23" xfId="53" applyFont="1" applyFill="1" applyBorder="1" applyAlignment="1" applyProtection="1">
      <alignment horizontal="right" vertical="center"/>
      <protection/>
    </xf>
    <xf numFmtId="38" fontId="3" fillId="0" borderId="22" xfId="53" applyFont="1" applyFill="1" applyBorder="1" applyAlignment="1" applyProtection="1">
      <alignment horizontal="right" vertical="center"/>
      <protection/>
    </xf>
    <xf numFmtId="38" fontId="3" fillId="0" borderId="20" xfId="53" applyFont="1" applyFill="1" applyBorder="1" applyAlignment="1" applyProtection="1">
      <alignment horizontal="right" vertical="center"/>
      <protection/>
    </xf>
    <xf numFmtId="0" fontId="0" fillId="0" borderId="0" xfId="66" applyAlignment="1" applyProtection="1">
      <alignment horizontal="center" vertical="center" shrinkToFit="1"/>
      <protection/>
    </xf>
    <xf numFmtId="0" fontId="7" fillId="0" borderId="24" xfId="66" applyFont="1" applyFill="1" applyBorder="1" applyAlignment="1" applyProtection="1">
      <alignment horizontal="center" vertical="center" shrinkToFit="1"/>
      <protection/>
    </xf>
    <xf numFmtId="38" fontId="6" fillId="0" borderId="25" xfId="52" applyFont="1" applyBorder="1" applyAlignment="1" applyProtection="1">
      <alignment vertical="center"/>
      <protection/>
    </xf>
    <xf numFmtId="38" fontId="3" fillId="0" borderId="26" xfId="52" applyFont="1" applyBorder="1" applyAlignment="1" applyProtection="1">
      <alignment vertical="center"/>
      <protection/>
    </xf>
    <xf numFmtId="38" fontId="6" fillId="0" borderId="27" xfId="52" applyFont="1" applyBorder="1" applyAlignment="1" applyProtection="1">
      <alignment vertical="center"/>
      <protection/>
    </xf>
    <xf numFmtId="38" fontId="3" fillId="0" borderId="28" xfId="52" applyFont="1" applyBorder="1" applyAlignment="1" applyProtection="1">
      <alignment vertical="center"/>
      <protection/>
    </xf>
    <xf numFmtId="38" fontId="6" fillId="0" borderId="29" xfId="52" applyFont="1" applyBorder="1" applyAlignment="1" applyProtection="1">
      <alignment vertical="center"/>
      <protection/>
    </xf>
    <xf numFmtId="38" fontId="3" fillId="0" borderId="30" xfId="52" applyFont="1" applyBorder="1" applyAlignment="1" applyProtection="1">
      <alignment vertical="center"/>
      <protection/>
    </xf>
    <xf numFmtId="38" fontId="6" fillId="0" borderId="31" xfId="52" applyFont="1" applyBorder="1" applyAlignment="1" applyProtection="1">
      <alignment vertical="center"/>
      <protection/>
    </xf>
    <xf numFmtId="38" fontId="3" fillId="0" borderId="32" xfId="52" applyFont="1" applyBorder="1" applyAlignment="1" applyProtection="1">
      <alignment vertical="center"/>
      <protection/>
    </xf>
    <xf numFmtId="38" fontId="6" fillId="0" borderId="29" xfId="52" applyFont="1" applyFill="1" applyBorder="1" applyAlignment="1" applyProtection="1">
      <alignment vertical="center"/>
      <protection/>
    </xf>
    <xf numFmtId="38" fontId="3" fillId="0" borderId="30" xfId="52" applyFont="1" applyFill="1" applyBorder="1" applyAlignment="1" applyProtection="1">
      <alignment vertical="center"/>
      <protection/>
    </xf>
    <xf numFmtId="38" fontId="6" fillId="0" borderId="31" xfId="52" applyFont="1" applyFill="1" applyBorder="1" applyAlignment="1" applyProtection="1">
      <alignment vertical="center"/>
      <protection/>
    </xf>
    <xf numFmtId="0" fontId="3" fillId="0" borderId="32" xfId="66" applyFont="1" applyFill="1" applyBorder="1" applyAlignment="1" applyProtection="1">
      <alignment vertical="center"/>
      <protection/>
    </xf>
    <xf numFmtId="38" fontId="3" fillId="0" borderId="32" xfId="52" applyFont="1" applyFill="1" applyBorder="1" applyAlignment="1" applyProtection="1">
      <alignment vertical="center"/>
      <protection/>
    </xf>
    <xf numFmtId="38" fontId="6" fillId="0" borderId="33" xfId="52" applyFont="1" applyBorder="1" applyAlignment="1" applyProtection="1">
      <alignment vertical="center"/>
      <protection/>
    </xf>
    <xf numFmtId="38" fontId="3" fillId="0" borderId="34" xfId="52" applyFont="1" applyBorder="1" applyAlignment="1" applyProtection="1">
      <alignment vertical="center"/>
      <protection/>
    </xf>
    <xf numFmtId="38" fontId="6" fillId="0" borderId="35" xfId="52" applyFont="1" applyBorder="1" applyAlignment="1" applyProtection="1">
      <alignment vertical="center"/>
      <protection/>
    </xf>
    <xf numFmtId="38" fontId="3" fillId="0" borderId="36" xfId="52" applyFont="1" applyBorder="1" applyAlignment="1" applyProtection="1">
      <alignment vertical="center"/>
      <protection/>
    </xf>
    <xf numFmtId="38" fontId="6" fillId="0" borderId="37" xfId="52" applyFont="1" applyBorder="1" applyAlignment="1" applyProtection="1">
      <alignment vertical="center"/>
      <protection/>
    </xf>
    <xf numFmtId="38" fontId="3" fillId="0" borderId="20" xfId="52" applyFont="1" applyBorder="1" applyAlignment="1" applyProtection="1">
      <alignment vertical="center"/>
      <protection/>
    </xf>
    <xf numFmtId="38" fontId="6" fillId="0" borderId="21" xfId="52" applyFont="1" applyBorder="1" applyAlignment="1" applyProtection="1">
      <alignment vertical="center"/>
      <protection/>
    </xf>
    <xf numFmtId="38" fontId="3" fillId="0" borderId="22" xfId="52" applyFont="1" applyBorder="1" applyAlignment="1" applyProtection="1">
      <alignment vertical="center"/>
      <protection/>
    </xf>
    <xf numFmtId="38" fontId="3" fillId="0" borderId="28" xfId="66" applyNumberFormat="1" applyFont="1" applyBorder="1" applyAlignment="1" applyProtection="1">
      <alignment vertical="center"/>
      <protection/>
    </xf>
    <xf numFmtId="38" fontId="3" fillId="0" borderId="32" xfId="66" applyNumberFormat="1" applyFont="1" applyBorder="1" applyAlignment="1" applyProtection="1">
      <alignment vertical="center"/>
      <protection/>
    </xf>
    <xf numFmtId="38" fontId="3" fillId="0" borderId="26" xfId="66" applyNumberFormat="1" applyFont="1" applyBorder="1" applyAlignment="1" applyProtection="1">
      <alignment vertical="center"/>
      <protection/>
    </xf>
    <xf numFmtId="38" fontId="3" fillId="0" borderId="20" xfId="66" applyNumberFormat="1" applyFont="1" applyBorder="1" applyAlignment="1" applyProtection="1">
      <alignment vertical="center"/>
      <protection/>
    </xf>
    <xf numFmtId="38" fontId="3" fillId="0" borderId="32" xfId="66" applyNumberFormat="1" applyFont="1" applyFill="1" applyBorder="1" applyAlignment="1" applyProtection="1">
      <alignment vertical="center"/>
      <protection/>
    </xf>
    <xf numFmtId="38" fontId="3" fillId="0" borderId="36" xfId="66" applyNumberFormat="1" applyFont="1" applyBorder="1" applyAlignment="1" applyProtection="1">
      <alignment vertical="center"/>
      <protection/>
    </xf>
    <xf numFmtId="38" fontId="3" fillId="0" borderId="22" xfId="66" applyNumberFormat="1" applyFont="1" applyBorder="1" applyAlignment="1" applyProtection="1">
      <alignment vertical="center"/>
      <protection/>
    </xf>
    <xf numFmtId="0" fontId="7" fillId="0" borderId="38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shrinkToFit="1"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3"/>
    </xf>
    <xf numFmtId="0" fontId="7" fillId="0" borderId="0" xfId="0" applyFont="1" applyAlignment="1">
      <alignment horizontal="left" indent="1"/>
    </xf>
    <xf numFmtId="0" fontId="12" fillId="0" borderId="0" xfId="0" applyFont="1" applyAlignment="1">
      <alignment horizontal="left"/>
    </xf>
    <xf numFmtId="0" fontId="16" fillId="0" borderId="17" xfId="43" applyFont="1" applyBorder="1" applyAlignment="1" applyProtection="1">
      <alignment horizontal="distributed" vertical="center"/>
      <protection locked="0"/>
    </xf>
    <xf numFmtId="0" fontId="16" fillId="0" borderId="14" xfId="43" applyFont="1" applyBorder="1" applyAlignment="1" applyProtection="1">
      <alignment horizontal="distributed" vertical="center"/>
      <protection locked="0"/>
    </xf>
    <xf numFmtId="0" fontId="16" fillId="0" borderId="14" xfId="43" applyFont="1" applyFill="1" applyBorder="1" applyAlignment="1" applyProtection="1">
      <alignment horizontal="distributed" vertical="center"/>
      <protection locked="0"/>
    </xf>
    <xf numFmtId="0" fontId="16" fillId="0" borderId="19" xfId="43" applyFont="1" applyBorder="1" applyAlignment="1" applyProtection="1">
      <alignment horizontal="distributed" vertical="center"/>
      <protection locked="0"/>
    </xf>
    <xf numFmtId="0" fontId="17" fillId="0" borderId="0" xfId="0" applyFont="1" applyFill="1" applyAlignment="1" applyProtection="1">
      <alignment vertical="center"/>
      <protection/>
    </xf>
    <xf numFmtId="0" fontId="6" fillId="0" borderId="39" xfId="0" applyFont="1" applyFill="1" applyBorder="1" applyAlignment="1" applyProtection="1">
      <alignment horizontal="righ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distributed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0" fontId="7" fillId="0" borderId="31" xfId="0" applyFont="1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distributed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 shrinkToFit="1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38" fontId="6" fillId="0" borderId="47" xfId="53" applyFont="1" applyFill="1" applyBorder="1" applyAlignment="1" applyProtection="1">
      <alignment horizontal="center" vertical="center"/>
      <protection/>
    </xf>
    <xf numFmtId="38" fontId="6" fillId="0" borderId="39" xfId="53" applyFont="1" applyFill="1" applyBorder="1" applyAlignment="1" applyProtection="1">
      <alignment horizontal="right" vertical="center"/>
      <protection/>
    </xf>
    <xf numFmtId="38" fontId="6" fillId="0" borderId="47" xfId="53" applyFont="1" applyFill="1" applyBorder="1" applyAlignment="1" applyProtection="1">
      <alignment horizontal="right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7" fillId="0" borderId="45" xfId="0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right" vertical="center"/>
      <protection/>
    </xf>
    <xf numFmtId="0" fontId="7" fillId="0" borderId="44" xfId="0" applyFont="1" applyFill="1" applyBorder="1" applyAlignment="1" applyProtection="1">
      <alignment horizontal="left" vertical="center"/>
      <protection/>
    </xf>
    <xf numFmtId="0" fontId="0" fillId="0" borderId="48" xfId="0" applyFill="1" applyBorder="1" applyAlignment="1" applyProtection="1">
      <alignment horizontal="distributed" vertical="center"/>
      <protection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50" xfId="0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left" vertical="center"/>
      <protection/>
    </xf>
    <xf numFmtId="38" fontId="0" fillId="0" borderId="0" xfId="52" applyFont="1" applyFill="1" applyBorder="1" applyAlignment="1" applyProtection="1">
      <alignment vertical="center"/>
      <protection/>
    </xf>
    <xf numFmtId="0" fontId="0" fillId="0" borderId="43" xfId="66" applyFont="1" applyFill="1" applyBorder="1" applyAlignment="1" applyProtection="1">
      <alignment horizontal="distributed" vertical="center"/>
      <protection/>
    </xf>
    <xf numFmtId="0" fontId="0" fillId="0" borderId="0" xfId="66" applyFont="1" applyFill="1" applyBorder="1" applyAlignment="1" applyProtection="1">
      <alignment horizontal="distributed" vertical="center"/>
      <protection/>
    </xf>
    <xf numFmtId="0" fontId="0" fillId="0" borderId="52" xfId="0" applyFill="1" applyBorder="1" applyAlignment="1" applyProtection="1">
      <alignment horizontal="center" vertical="center"/>
      <protection/>
    </xf>
    <xf numFmtId="0" fontId="0" fillId="0" borderId="0" xfId="66" applyFont="1" applyFill="1" applyBorder="1" applyAlignment="1" applyProtection="1">
      <alignment horizontal="center" vertical="center"/>
      <protection/>
    </xf>
    <xf numFmtId="38" fontId="7" fillId="0" borderId="0" xfId="52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38" fontId="7" fillId="0" borderId="0" xfId="0" applyNumberFormat="1" applyFont="1" applyFill="1" applyBorder="1" applyAlignment="1" applyProtection="1">
      <alignment horizontal="right" vertical="center"/>
      <protection/>
    </xf>
    <xf numFmtId="38" fontId="7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51" xfId="0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38" fontId="6" fillId="0" borderId="11" xfId="52" applyFont="1" applyFill="1" applyBorder="1" applyAlignment="1" applyProtection="1">
      <alignment horizontal="right" vertical="center"/>
      <protection/>
    </xf>
    <xf numFmtId="38" fontId="3" fillId="0" borderId="53" xfId="52" applyFont="1" applyFill="1" applyBorder="1" applyAlignment="1" applyProtection="1">
      <alignment horizontal="right" vertical="center"/>
      <protection/>
    </xf>
    <xf numFmtId="0" fontId="3" fillId="0" borderId="53" xfId="0" applyFont="1" applyFill="1" applyBorder="1" applyAlignment="1" applyProtection="1">
      <alignment vertical="center"/>
      <protection/>
    </xf>
    <xf numFmtId="38" fontId="6" fillId="0" borderId="10" xfId="52" applyFont="1" applyFill="1" applyBorder="1" applyAlignment="1" applyProtection="1">
      <alignment horizontal="right" vertical="center"/>
      <protection/>
    </xf>
    <xf numFmtId="0" fontId="3" fillId="0" borderId="53" xfId="0" applyFont="1" applyFill="1" applyBorder="1" applyAlignment="1" applyProtection="1">
      <alignment horizontal="right" vertical="center"/>
      <protection/>
    </xf>
    <xf numFmtId="38" fontId="3" fillId="0" borderId="12" xfId="52" applyFont="1" applyFill="1" applyBorder="1" applyAlignment="1" applyProtection="1">
      <alignment horizontal="right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right" vertical="center" shrinkToFit="1"/>
      <protection/>
    </xf>
    <xf numFmtId="38" fontId="7" fillId="0" borderId="53" xfId="52" applyFont="1" applyFill="1" applyBorder="1" applyAlignment="1" applyProtection="1">
      <alignment vertical="center"/>
      <protection/>
    </xf>
    <xf numFmtId="0" fontId="0" fillId="0" borderId="46" xfId="0" applyFill="1" applyBorder="1" applyAlignment="1" applyProtection="1">
      <alignment horizontal="center" vertical="center" shrinkToFit="1"/>
      <protection/>
    </xf>
    <xf numFmtId="0" fontId="0" fillId="0" borderId="42" xfId="0" applyFill="1" applyBorder="1" applyAlignment="1" applyProtection="1">
      <alignment horizontal="center" vertical="center" shrinkToFit="1"/>
      <protection/>
    </xf>
    <xf numFmtId="0" fontId="5" fillId="0" borderId="42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left" vertical="center" shrinkToFit="1"/>
      <protection/>
    </xf>
    <xf numFmtId="0" fontId="7" fillId="0" borderId="46" xfId="0" applyFont="1" applyFill="1" applyBorder="1" applyAlignment="1" applyProtection="1">
      <alignment horizontal="left" vertical="center"/>
      <protection/>
    </xf>
    <xf numFmtId="0" fontId="7" fillId="0" borderId="41" xfId="0" applyFont="1" applyFill="1" applyBorder="1" applyAlignment="1" applyProtection="1">
      <alignment horizontal="left" vertical="center"/>
      <protection/>
    </xf>
    <xf numFmtId="0" fontId="7" fillId="0" borderId="53" xfId="0" applyFont="1" applyFill="1" applyBorder="1" applyAlignment="1" applyProtection="1">
      <alignment horizontal="right" vertical="center"/>
      <protection/>
    </xf>
    <xf numFmtId="38" fontId="7" fillId="0" borderId="51" xfId="52" applyFont="1" applyFill="1" applyBorder="1" applyAlignment="1" applyProtection="1">
      <alignment horizontal="left" vertical="center"/>
      <protection/>
    </xf>
    <xf numFmtId="38" fontId="3" fillId="0" borderId="10" xfId="52" applyFont="1" applyFill="1" applyBorder="1" applyAlignment="1" applyProtection="1">
      <alignment horizontal="right" vertical="center"/>
      <protection/>
    </xf>
    <xf numFmtId="38" fontId="7" fillId="0" borderId="10" xfId="52" applyFont="1" applyFill="1" applyBorder="1" applyAlignment="1" applyProtection="1">
      <alignment horizontal="right" vertical="center"/>
      <protection/>
    </xf>
    <xf numFmtId="38" fontId="7" fillId="0" borderId="53" xfId="52" applyFont="1" applyFill="1" applyBorder="1" applyAlignment="1" applyProtection="1">
      <alignment horizontal="right" vertical="center"/>
      <protection/>
    </xf>
    <xf numFmtId="38" fontId="7" fillId="0" borderId="46" xfId="52" applyFont="1" applyFill="1" applyBorder="1" applyAlignment="1" applyProtection="1">
      <alignment horizontal="right" vertical="center"/>
      <protection/>
    </xf>
    <xf numFmtId="38" fontId="7" fillId="0" borderId="41" xfId="52" applyFont="1" applyFill="1" applyBorder="1" applyAlignment="1" applyProtection="1">
      <alignment horizontal="right" vertical="center"/>
      <protection/>
    </xf>
    <xf numFmtId="38" fontId="7" fillId="0" borderId="51" xfId="52" applyFont="1" applyFill="1" applyBorder="1" applyAlignment="1" applyProtection="1">
      <alignment horizontal="right" vertical="center"/>
      <protection/>
    </xf>
    <xf numFmtId="38" fontId="6" fillId="0" borderId="11" xfId="53" applyFont="1" applyFill="1" applyBorder="1" applyAlignment="1" applyProtection="1">
      <alignment horizontal="right" vertical="center"/>
      <protection/>
    </xf>
    <xf numFmtId="38" fontId="7" fillId="0" borderId="53" xfId="53" applyFont="1" applyFill="1" applyBorder="1" applyAlignment="1" applyProtection="1">
      <alignment vertical="center"/>
      <protection/>
    </xf>
    <xf numFmtId="38" fontId="3" fillId="0" borderId="12" xfId="53" applyFont="1" applyFill="1" applyBorder="1" applyAlignment="1" applyProtection="1">
      <alignment horizontal="right" vertical="center"/>
      <protection/>
    </xf>
    <xf numFmtId="0" fontId="7" fillId="0" borderId="46" xfId="0" applyFont="1" applyFill="1" applyBorder="1" applyAlignment="1" applyProtection="1">
      <alignment vertical="center"/>
      <protection/>
    </xf>
    <xf numFmtId="38" fontId="3" fillId="0" borderId="43" xfId="52" applyFont="1" applyFill="1" applyBorder="1" applyAlignment="1" applyProtection="1">
      <alignment horizontal="right" vertical="center"/>
      <protection/>
    </xf>
    <xf numFmtId="38" fontId="3" fillId="0" borderId="0" xfId="52" applyFont="1" applyFill="1" applyBorder="1" applyAlignment="1" applyProtection="1">
      <alignment horizontal="right" vertical="center"/>
      <protection/>
    </xf>
    <xf numFmtId="38" fontId="0" fillId="0" borderId="12" xfId="52" applyFont="1" applyFill="1" applyBorder="1" applyAlignment="1" applyProtection="1">
      <alignment horizontal="right" vertical="center"/>
      <protection/>
    </xf>
    <xf numFmtId="38" fontId="3" fillId="0" borderId="51" xfId="52" applyFont="1" applyFill="1" applyBorder="1" applyAlignment="1" applyProtection="1">
      <alignment horizontal="right" vertical="center"/>
      <protection/>
    </xf>
    <xf numFmtId="0" fontId="0" fillId="0" borderId="51" xfId="0" applyFill="1" applyBorder="1" applyAlignment="1" applyProtection="1">
      <alignment horizontal="right" vertical="center"/>
      <protection/>
    </xf>
    <xf numFmtId="0" fontId="0" fillId="0" borderId="0" xfId="66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right" vertical="center" shrinkToFi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left" vertical="center" shrinkToFit="1"/>
      <protection/>
    </xf>
    <xf numFmtId="0" fontId="3" fillId="0" borderId="51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left" vertical="center" shrinkToFit="1"/>
      <protection/>
    </xf>
    <xf numFmtId="0" fontId="7" fillId="0" borderId="51" xfId="0" applyFont="1" applyFill="1" applyBorder="1" applyAlignment="1" applyProtection="1">
      <alignment horizontal="right" vertical="center"/>
      <protection/>
    </xf>
    <xf numFmtId="0" fontId="0" fillId="0" borderId="0" xfId="66" applyFont="1" applyFill="1" applyBorder="1" applyAlignment="1" applyProtection="1">
      <alignment horizontal="distributed" vertical="center"/>
      <protection/>
    </xf>
    <xf numFmtId="0" fontId="5" fillId="0" borderId="0" xfId="66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 indent="1" shrinkToFit="1"/>
      <protection/>
    </xf>
    <xf numFmtId="38" fontId="7" fillId="0" borderId="0" xfId="52" applyFont="1" applyFill="1" applyBorder="1" applyAlignment="1" applyProtection="1">
      <alignment horizontal="right"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distributed" vertical="center" shrinkToFit="1"/>
      <protection/>
    </xf>
    <xf numFmtId="38" fontId="3" fillId="0" borderId="54" xfId="52" applyFont="1" applyFill="1" applyBorder="1" applyAlignment="1" applyProtection="1">
      <alignment horizontal="right" vertical="center"/>
      <protection/>
    </xf>
    <xf numFmtId="38" fontId="6" fillId="0" borderId="55" xfId="52" applyFont="1" applyFill="1" applyBorder="1" applyAlignment="1" applyProtection="1">
      <alignment horizontal="right" vertical="center"/>
      <protection/>
    </xf>
    <xf numFmtId="38" fontId="6" fillId="0" borderId="32" xfId="52" applyFont="1" applyFill="1" applyBorder="1" applyAlignment="1" applyProtection="1">
      <alignment horizontal="right" vertical="center"/>
      <protection/>
    </xf>
    <xf numFmtId="38" fontId="3" fillId="0" borderId="56" xfId="52" applyFont="1" applyFill="1" applyBorder="1" applyAlignment="1" applyProtection="1">
      <alignment horizontal="right" vertical="center"/>
      <protection/>
    </xf>
    <xf numFmtId="38" fontId="6" fillId="0" borderId="22" xfId="52" applyFont="1" applyFill="1" applyBorder="1" applyAlignment="1" applyProtection="1">
      <alignment horizontal="right" vertical="center"/>
      <protection/>
    </xf>
    <xf numFmtId="38" fontId="3" fillId="0" borderId="57" xfId="52" applyFont="1" applyFill="1" applyBorder="1" applyAlignment="1" applyProtection="1">
      <alignment horizontal="right" vertical="center"/>
      <protection/>
    </xf>
    <xf numFmtId="38" fontId="3" fillId="0" borderId="22" xfId="52" applyFont="1" applyFill="1" applyBorder="1" applyAlignment="1" applyProtection="1">
      <alignment horizontal="right" vertical="center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38" fontId="6" fillId="0" borderId="58" xfId="52" applyFont="1" applyFill="1" applyBorder="1" applyAlignment="1" applyProtection="1">
      <alignment horizontal="right" vertical="center"/>
      <protection/>
    </xf>
    <xf numFmtId="38" fontId="6" fillId="0" borderId="39" xfId="52" applyFont="1" applyFill="1" applyBorder="1" applyAlignment="1" applyProtection="1">
      <alignment horizontal="right" vertical="center"/>
      <protection/>
    </xf>
    <xf numFmtId="38" fontId="3" fillId="0" borderId="39" xfId="52" applyFont="1" applyFill="1" applyBorder="1" applyAlignment="1" applyProtection="1">
      <alignment horizontal="right" vertical="center"/>
      <protection/>
    </xf>
    <xf numFmtId="38" fontId="6" fillId="0" borderId="59" xfId="52" applyFont="1" applyFill="1" applyBorder="1" applyAlignment="1" applyProtection="1">
      <alignment horizontal="right" vertical="center"/>
      <protection/>
    </xf>
    <xf numFmtId="38" fontId="6" fillId="0" borderId="0" xfId="52" applyFont="1" applyFill="1" applyBorder="1" applyAlignment="1" applyProtection="1">
      <alignment horizontal="right" vertical="center"/>
      <protection/>
    </xf>
    <xf numFmtId="38" fontId="6" fillId="0" borderId="14" xfId="52" applyFont="1" applyFill="1" applyBorder="1" applyAlignment="1" applyProtection="1">
      <alignment horizontal="right" vertical="center"/>
      <protection/>
    </xf>
    <xf numFmtId="38" fontId="3" fillId="0" borderId="32" xfId="52" applyFont="1" applyFill="1" applyBorder="1" applyAlignment="1" applyProtection="1">
      <alignment horizontal="right" vertical="center"/>
      <protection/>
    </xf>
    <xf numFmtId="0" fontId="6" fillId="0" borderId="59" xfId="0" applyFont="1" applyFill="1" applyBorder="1" applyAlignment="1" applyProtection="1">
      <alignment horizontal="right" vertical="center"/>
      <protection/>
    </xf>
    <xf numFmtId="38" fontId="6" fillId="0" borderId="23" xfId="52" applyFont="1" applyFill="1" applyBorder="1" applyAlignment="1" applyProtection="1">
      <alignment horizontal="right" vertical="center"/>
      <protection/>
    </xf>
    <xf numFmtId="38" fontId="6" fillId="0" borderId="45" xfId="52" applyFont="1" applyFill="1" applyBorder="1" applyAlignment="1" applyProtection="1">
      <alignment horizontal="right" vertical="center"/>
      <protection/>
    </xf>
    <xf numFmtId="38" fontId="6" fillId="0" borderId="31" xfId="52" applyFont="1" applyFill="1" applyBorder="1" applyAlignment="1" applyProtection="1">
      <alignment horizontal="right" vertical="center"/>
      <protection/>
    </xf>
    <xf numFmtId="38" fontId="6" fillId="0" borderId="40" xfId="52" applyFont="1" applyFill="1" applyBorder="1" applyAlignment="1" applyProtection="1">
      <alignment horizontal="right" vertical="center"/>
      <protection/>
    </xf>
    <xf numFmtId="38" fontId="6" fillId="0" borderId="21" xfId="52" applyFont="1" applyFill="1" applyBorder="1" applyAlignment="1" applyProtection="1">
      <alignment horizontal="right" vertical="center"/>
      <protection/>
    </xf>
    <xf numFmtId="0" fontId="0" fillId="0" borderId="60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left" vertical="center"/>
      <protection/>
    </xf>
    <xf numFmtId="0" fontId="7" fillId="0" borderId="40" xfId="0" applyFont="1" applyFill="1" applyBorder="1" applyAlignment="1" applyProtection="1">
      <alignment horizontal="left" vertical="center"/>
      <protection/>
    </xf>
    <xf numFmtId="0" fontId="0" fillId="0" borderId="61" xfId="0" applyFill="1" applyBorder="1" applyAlignment="1" applyProtection="1">
      <alignment horizontal="center" vertical="center"/>
      <protection/>
    </xf>
    <xf numFmtId="38" fontId="3" fillId="0" borderId="48" xfId="52" applyFont="1" applyFill="1" applyBorder="1" applyAlignment="1" applyProtection="1">
      <alignment horizontal="right" vertical="center"/>
      <protection/>
    </xf>
    <xf numFmtId="38" fontId="6" fillId="0" borderId="61" xfId="52" applyFont="1" applyFill="1" applyBorder="1" applyAlignment="1" applyProtection="1">
      <alignment horizontal="right" vertical="center"/>
      <protection/>
    </xf>
    <xf numFmtId="38" fontId="3" fillId="0" borderId="62" xfId="52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center" vertical="center" wrapText="1"/>
      <protection/>
    </xf>
    <xf numFmtId="38" fontId="6" fillId="0" borderId="56" xfId="52" applyFont="1" applyFill="1" applyBorder="1" applyAlignment="1" applyProtection="1">
      <alignment horizontal="right" vertical="center"/>
      <protection/>
    </xf>
    <xf numFmtId="38" fontId="3" fillId="0" borderId="63" xfId="52" applyFont="1" applyFill="1" applyBorder="1" applyAlignment="1" applyProtection="1">
      <alignment horizontal="right" vertical="center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38" fontId="3" fillId="0" borderId="64" xfId="52" applyFont="1" applyFill="1" applyBorder="1" applyAlignment="1" applyProtection="1">
      <alignment horizontal="right" vertical="center"/>
      <protection/>
    </xf>
    <xf numFmtId="38" fontId="6" fillId="0" borderId="14" xfId="52" applyFont="1" applyFill="1" applyBorder="1" applyAlignment="1" applyProtection="1">
      <alignment horizontal="center" vertical="center"/>
      <protection/>
    </xf>
    <xf numFmtId="38" fontId="3" fillId="0" borderId="30" xfId="52" applyFont="1" applyFill="1" applyBorder="1" applyAlignment="1" applyProtection="1">
      <alignment horizontal="center" vertical="center"/>
      <protection/>
    </xf>
    <xf numFmtId="38" fontId="6" fillId="0" borderId="31" xfId="52" applyFont="1" applyFill="1" applyBorder="1" applyAlignment="1" applyProtection="1">
      <alignment horizontal="center" vertical="center"/>
      <protection/>
    </xf>
    <xf numFmtId="38" fontId="3" fillId="0" borderId="14" xfId="52" applyFont="1" applyFill="1" applyBorder="1" applyAlignment="1" applyProtection="1">
      <alignment horizontal="right" vertical="center"/>
      <protection/>
    </xf>
    <xf numFmtId="38" fontId="6" fillId="0" borderId="65" xfId="52" applyFont="1" applyFill="1" applyBorder="1" applyAlignment="1" applyProtection="1">
      <alignment horizontal="right" vertical="center"/>
      <protection/>
    </xf>
    <xf numFmtId="0" fontId="0" fillId="0" borderId="0" xfId="66" applyFont="1" applyFill="1" applyBorder="1" applyAlignment="1" applyProtection="1">
      <alignment horizontal="distributed" vertical="center" shrinkToFit="1"/>
      <protection/>
    </xf>
    <xf numFmtId="0" fontId="5" fillId="0" borderId="14" xfId="66" applyFont="1" applyFill="1" applyBorder="1" applyAlignment="1" applyProtection="1">
      <alignment horizontal="center" vertical="center"/>
      <protection/>
    </xf>
    <xf numFmtId="0" fontId="0" fillId="0" borderId="14" xfId="66" applyFont="1" applyFill="1" applyBorder="1" applyAlignment="1" applyProtection="1">
      <alignment horizontal="distributed" vertical="center"/>
      <protection/>
    </xf>
    <xf numFmtId="0" fontId="0" fillId="0" borderId="14" xfId="66" applyFont="1" applyFill="1" applyBorder="1" applyAlignment="1" applyProtection="1">
      <alignment horizontal="distributed" vertical="center" shrinkToFit="1"/>
      <protection/>
    </xf>
    <xf numFmtId="38" fontId="0" fillId="0" borderId="14" xfId="52" applyFont="1" applyFill="1" applyBorder="1" applyAlignment="1" applyProtection="1">
      <alignment horizontal="distributed" vertical="center"/>
      <protection/>
    </xf>
    <xf numFmtId="38" fontId="5" fillId="0" borderId="14" xfId="52" applyFont="1" applyFill="1" applyBorder="1" applyAlignment="1" applyProtection="1">
      <alignment horizontal="center" vertical="center"/>
      <protection/>
    </xf>
    <xf numFmtId="0" fontId="0" fillId="0" borderId="14" xfId="66" applyFill="1" applyBorder="1" applyAlignment="1" applyProtection="1">
      <alignment horizontal="distributed" vertical="center" shrinkToFit="1"/>
      <protection/>
    </xf>
    <xf numFmtId="0" fontId="0" fillId="0" borderId="14" xfId="66" applyFont="1" applyFill="1" applyBorder="1" applyAlignment="1" applyProtection="1">
      <alignment horizontal="distributed" vertical="center"/>
      <protection/>
    </xf>
    <xf numFmtId="0" fontId="0" fillId="0" borderId="14" xfId="66" applyFill="1" applyBorder="1" applyAlignment="1" applyProtection="1">
      <alignment horizontal="distributed" vertical="center"/>
      <protection/>
    </xf>
    <xf numFmtId="0" fontId="0" fillId="0" borderId="14" xfId="66" applyFont="1" applyFill="1" applyBorder="1" applyAlignment="1" applyProtection="1">
      <alignment horizontal="center" vertical="center"/>
      <protection/>
    </xf>
    <xf numFmtId="0" fontId="0" fillId="0" borderId="43" xfId="66" applyFont="1" applyFill="1" applyBorder="1" applyAlignment="1" applyProtection="1">
      <alignment horizontal="distributed" vertical="center" shrinkToFit="1"/>
      <protection/>
    </xf>
    <xf numFmtId="38" fontId="6" fillId="0" borderId="32" xfId="52" applyFont="1" applyFill="1" applyBorder="1" applyAlignment="1" applyProtection="1">
      <alignment vertical="center"/>
      <protection/>
    </xf>
    <xf numFmtId="38" fontId="3" fillId="0" borderId="30" xfId="52" applyFont="1" applyFill="1" applyBorder="1" applyAlignment="1" applyProtection="1">
      <alignment horizontal="right" vertical="center"/>
      <protection/>
    </xf>
    <xf numFmtId="38" fontId="3" fillId="0" borderId="31" xfId="52" applyFont="1" applyFill="1" applyBorder="1" applyAlignment="1" applyProtection="1">
      <alignment horizontal="right" vertical="center"/>
      <protection/>
    </xf>
    <xf numFmtId="0" fontId="5" fillId="0" borderId="14" xfId="66" applyFont="1" applyFill="1" applyBorder="1" applyAlignment="1" applyProtection="1">
      <alignment horizontal="center" vertical="center" wrapText="1"/>
      <protection/>
    </xf>
    <xf numFmtId="0" fontId="5" fillId="0" borderId="14" xfId="66" applyFont="1" applyFill="1" applyBorder="1" applyAlignment="1" applyProtection="1">
      <alignment horizontal="left" vertical="center"/>
      <protection/>
    </xf>
    <xf numFmtId="0" fontId="5" fillId="0" borderId="44" xfId="0" applyFont="1" applyFill="1" applyBorder="1" applyAlignment="1" applyProtection="1">
      <alignment horizontal="center" vertical="center"/>
      <protection/>
    </xf>
    <xf numFmtId="38" fontId="0" fillId="0" borderId="31" xfId="52" applyFont="1" applyFill="1" applyBorder="1" applyAlignment="1" applyProtection="1">
      <alignment horizontal="center" vertical="center"/>
      <protection/>
    </xf>
    <xf numFmtId="0" fontId="7" fillId="0" borderId="31" xfId="66" applyFont="1" applyFill="1" applyBorder="1" applyAlignment="1" applyProtection="1">
      <alignment horizontal="center" vertical="center"/>
      <protection/>
    </xf>
    <xf numFmtId="0" fontId="0" fillId="0" borderId="31" xfId="66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right" vertical="center"/>
      <protection/>
    </xf>
    <xf numFmtId="0" fontId="5" fillId="0" borderId="0" xfId="66" applyFont="1" applyFill="1" applyBorder="1" applyAlignment="1" applyProtection="1">
      <alignment horizontal="center" vertical="center" wrapText="1"/>
      <protection/>
    </xf>
    <xf numFmtId="38" fontId="3" fillId="0" borderId="11" xfId="52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38" fontId="6" fillId="0" borderId="39" xfId="52" applyFont="1" applyFill="1" applyBorder="1" applyAlignment="1" applyProtection="1">
      <alignment horizontal="center" vertical="center"/>
      <protection/>
    </xf>
    <xf numFmtId="0" fontId="5" fillId="0" borderId="44" xfId="66" applyFont="1" applyFill="1" applyBorder="1" applyAlignment="1" applyProtection="1">
      <alignment horizontal="center" vertical="center" wrapText="1"/>
      <protection/>
    </xf>
    <xf numFmtId="38" fontId="3" fillId="0" borderId="66" xfId="52" applyFont="1" applyFill="1" applyBorder="1" applyAlignment="1" applyProtection="1">
      <alignment horizontal="right" vertical="center"/>
      <protection/>
    </xf>
    <xf numFmtId="0" fontId="0" fillId="0" borderId="45" xfId="66" applyFont="1" applyFill="1" applyBorder="1" applyAlignment="1" applyProtection="1">
      <alignment horizontal="center" vertical="center"/>
      <protection/>
    </xf>
    <xf numFmtId="0" fontId="7" fillId="0" borderId="44" xfId="66" applyFont="1" applyFill="1" applyBorder="1" applyAlignment="1" applyProtection="1">
      <alignment horizontal="left" vertical="center"/>
      <protection/>
    </xf>
    <xf numFmtId="38" fontId="3" fillId="0" borderId="10" xfId="52" applyFont="1" applyFill="1" applyBorder="1" applyAlignment="1" applyProtection="1">
      <alignment horizontal="right" vertical="center" shrinkToFit="1"/>
      <protection/>
    </xf>
    <xf numFmtId="38" fontId="6" fillId="0" borderId="59" xfId="52" applyFont="1" applyFill="1" applyBorder="1" applyAlignment="1" applyProtection="1">
      <alignment horizontal="center" vertical="center"/>
      <protection/>
    </xf>
    <xf numFmtId="38" fontId="6" fillId="0" borderId="0" xfId="52" applyFont="1" applyFill="1" applyBorder="1" applyAlignment="1" applyProtection="1">
      <alignment horizontal="center" vertical="center"/>
      <protection/>
    </xf>
    <xf numFmtId="38" fontId="6" fillId="0" borderId="45" xfId="52" applyFont="1" applyFill="1" applyBorder="1" applyAlignment="1" applyProtection="1">
      <alignment horizontal="center" vertical="center"/>
      <protection/>
    </xf>
    <xf numFmtId="0" fontId="5" fillId="0" borderId="31" xfId="66" applyFont="1" applyFill="1" applyBorder="1" applyAlignment="1" applyProtection="1">
      <alignment horizontal="center" vertical="center" wrapText="1"/>
      <protection/>
    </xf>
    <xf numFmtId="0" fontId="5" fillId="0" borderId="31" xfId="66" applyFont="1" applyFill="1" applyBorder="1" applyAlignment="1" applyProtection="1">
      <alignment horizontal="center" vertical="center"/>
      <protection/>
    </xf>
    <xf numFmtId="0" fontId="0" fillId="0" borderId="14" xfId="66" applyFont="1" applyFill="1" applyBorder="1" applyAlignment="1" applyProtection="1">
      <alignment horizontal="distributed" vertical="center" shrinkToFit="1"/>
      <protection/>
    </xf>
    <xf numFmtId="0" fontId="5" fillId="0" borderId="14" xfId="66" applyFont="1" applyFill="1" applyBorder="1" applyAlignment="1" applyProtection="1">
      <alignment horizontal="center" vertical="center" shrinkToFit="1"/>
      <protection/>
    </xf>
    <xf numFmtId="0" fontId="7" fillId="0" borderId="31" xfId="66" applyFont="1" applyFill="1" applyBorder="1" applyAlignment="1" applyProtection="1">
      <alignment horizontal="left" vertical="center"/>
      <protection/>
    </xf>
    <xf numFmtId="0" fontId="5" fillId="0" borderId="31" xfId="66" applyFont="1" applyFill="1" applyBorder="1" applyAlignment="1" applyProtection="1">
      <alignment horizontal="left" vertical="center"/>
      <protection/>
    </xf>
    <xf numFmtId="0" fontId="0" fillId="0" borderId="49" xfId="66" applyFont="1" applyFill="1" applyBorder="1" applyAlignment="1" applyProtection="1">
      <alignment horizontal="distributed" vertical="center" shrinkToFit="1"/>
      <protection/>
    </xf>
    <xf numFmtId="0" fontId="5" fillId="0" borderId="50" xfId="66" applyFont="1" applyFill="1" applyBorder="1" applyAlignment="1" applyProtection="1">
      <alignment horizontal="center" vertical="center"/>
      <protection/>
    </xf>
    <xf numFmtId="38" fontId="6" fillId="0" borderId="49" xfId="52" applyFont="1" applyFill="1" applyBorder="1" applyAlignment="1" applyProtection="1">
      <alignment horizontal="right" vertical="center"/>
      <protection/>
    </xf>
    <xf numFmtId="38" fontId="3" fillId="0" borderId="38" xfId="52" applyFont="1" applyFill="1" applyBorder="1" applyAlignment="1" applyProtection="1">
      <alignment horizontal="right" vertical="center"/>
      <protection/>
    </xf>
    <xf numFmtId="38" fontId="6" fillId="0" borderId="67" xfId="52" applyFont="1" applyFill="1" applyBorder="1" applyAlignment="1" applyProtection="1">
      <alignment horizontal="right" vertical="center"/>
      <protection/>
    </xf>
    <xf numFmtId="0" fontId="0" fillId="0" borderId="68" xfId="0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38" fontId="6" fillId="0" borderId="22" xfId="53" applyFont="1" applyFill="1" applyBorder="1" applyAlignment="1" applyProtection="1">
      <alignment horizontal="right" vertical="center"/>
      <protection/>
    </xf>
    <xf numFmtId="38" fontId="6" fillId="0" borderId="45" xfId="53" applyFont="1" applyFill="1" applyBorder="1" applyAlignment="1" applyProtection="1">
      <alignment horizontal="right" vertical="center"/>
      <protection/>
    </xf>
    <xf numFmtId="38" fontId="6" fillId="0" borderId="21" xfId="0" applyNumberFormat="1" applyFont="1" applyFill="1" applyBorder="1" applyAlignment="1" applyProtection="1">
      <alignment vertical="center"/>
      <protection/>
    </xf>
    <xf numFmtId="38" fontId="3" fillId="0" borderId="11" xfId="53" applyFont="1" applyFill="1" applyBorder="1" applyAlignment="1" applyProtection="1">
      <alignment horizontal="right" vertical="center"/>
      <protection/>
    </xf>
    <xf numFmtId="38" fontId="6" fillId="0" borderId="40" xfId="53" applyFont="1" applyFill="1" applyBorder="1" applyAlignment="1" applyProtection="1">
      <alignment horizontal="right" vertical="center"/>
      <protection/>
    </xf>
    <xf numFmtId="38" fontId="6" fillId="0" borderId="21" xfId="53" applyFont="1" applyFill="1" applyBorder="1" applyAlignment="1" applyProtection="1">
      <alignment horizontal="right" vertical="center"/>
      <protection/>
    </xf>
    <xf numFmtId="38" fontId="3" fillId="0" borderId="51" xfId="53" applyFont="1" applyFill="1" applyBorder="1" applyAlignment="1" applyProtection="1">
      <alignment horizontal="right" vertical="center"/>
      <protection/>
    </xf>
    <xf numFmtId="38" fontId="6" fillId="0" borderId="59" xfId="53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38" fontId="6" fillId="0" borderId="32" xfId="53" applyFont="1" applyFill="1" applyBorder="1" applyAlignment="1" applyProtection="1">
      <alignment horizontal="right" vertical="center"/>
      <protection/>
    </xf>
    <xf numFmtId="38" fontId="6" fillId="0" borderId="31" xfId="53" applyFont="1" applyFill="1" applyBorder="1" applyAlignment="1" applyProtection="1">
      <alignment horizontal="right" vertical="center"/>
      <protection/>
    </xf>
    <xf numFmtId="38" fontId="6" fillId="0" borderId="14" xfId="53" applyFont="1" applyFill="1" applyBorder="1" applyAlignment="1" applyProtection="1">
      <alignment horizontal="right" vertical="center"/>
      <protection/>
    </xf>
    <xf numFmtId="0" fontId="5" fillId="0" borderId="31" xfId="0" applyFont="1" applyFill="1" applyBorder="1" applyAlignment="1" applyProtection="1">
      <alignment horizontal="center" vertical="center" wrapText="1" shrinkToFit="1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18" fillId="0" borderId="14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5" fillId="0" borderId="60" xfId="0" applyFont="1" applyFill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center" vertical="center" wrapText="1" shrinkToFit="1"/>
      <protection/>
    </xf>
    <xf numFmtId="38" fontId="3" fillId="0" borderId="17" xfId="53" applyFont="1" applyFill="1" applyBorder="1" applyAlignment="1" applyProtection="1">
      <alignment horizontal="right" vertical="center"/>
      <protection/>
    </xf>
    <xf numFmtId="38" fontId="6" fillId="0" borderId="14" xfId="53" applyFont="1" applyFill="1" applyBorder="1" applyAlignment="1" applyProtection="1">
      <alignment horizontal="center" vertical="center"/>
      <protection/>
    </xf>
    <xf numFmtId="38" fontId="3" fillId="0" borderId="69" xfId="53" applyFont="1" applyFill="1" applyBorder="1" applyAlignment="1" applyProtection="1">
      <alignment horizontal="right" vertical="center"/>
      <protection/>
    </xf>
    <xf numFmtId="0" fontId="5" fillId="0" borderId="35" xfId="0" applyFont="1" applyFill="1" applyBorder="1" applyAlignment="1" applyProtection="1">
      <alignment horizontal="center" vertical="center" wrapText="1" shrinkToFit="1"/>
      <protection/>
    </xf>
    <xf numFmtId="38" fontId="6" fillId="0" borderId="19" xfId="53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vertical="center" shrinkToFit="1"/>
      <protection/>
    </xf>
    <xf numFmtId="38" fontId="0" fillId="0" borderId="44" xfId="52" applyFont="1" applyFill="1" applyBorder="1" applyAlignment="1" applyProtection="1">
      <alignment horizontal="center" vertical="center"/>
      <protection/>
    </xf>
    <xf numFmtId="38" fontId="3" fillId="0" borderId="20" xfId="52" applyFont="1" applyFill="1" applyBorder="1" applyAlignment="1" applyProtection="1">
      <alignment horizontal="right" vertical="center"/>
      <protection/>
    </xf>
    <xf numFmtId="0" fontId="5" fillId="0" borderId="14" xfId="66" applyFont="1" applyFill="1" applyBorder="1" applyAlignment="1" applyProtection="1">
      <alignment horizontal="center" vertical="center" wrapText="1" shrinkToFi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left" vertical="center"/>
      <protection/>
    </xf>
    <xf numFmtId="38" fontId="3" fillId="0" borderId="45" xfId="52" applyFont="1" applyFill="1" applyBorder="1" applyAlignment="1" applyProtection="1">
      <alignment horizontal="right" vertical="center"/>
      <protection/>
    </xf>
    <xf numFmtId="0" fontId="5" fillId="0" borderId="42" xfId="0" applyFont="1" applyFill="1" applyBorder="1" applyAlignment="1" applyProtection="1">
      <alignment horizontal="center" vertical="center" shrinkToFit="1"/>
      <protection/>
    </xf>
    <xf numFmtId="0" fontId="0" fillId="0" borderId="14" xfId="66" applyFont="1" applyFill="1" applyBorder="1" applyAlignment="1" applyProtection="1">
      <alignment horizontal="left" vertical="center" shrinkToFit="1"/>
      <protection/>
    </xf>
    <xf numFmtId="0" fontId="5" fillId="0" borderId="15" xfId="0" applyFont="1" applyFill="1" applyBorder="1" applyAlignment="1" applyProtection="1">
      <alignment horizontal="center" vertical="center" shrinkToFit="1"/>
      <protection/>
    </xf>
    <xf numFmtId="38" fontId="6" fillId="0" borderId="14" xfId="52" applyFont="1" applyFill="1" applyBorder="1" applyAlignment="1" applyProtection="1">
      <alignment vertical="center"/>
      <protection/>
    </xf>
    <xf numFmtId="38" fontId="6" fillId="0" borderId="11" xfId="0" applyNumberFormat="1" applyFont="1" applyFill="1" applyBorder="1" applyAlignment="1" applyProtection="1">
      <alignment vertical="center"/>
      <protection/>
    </xf>
    <xf numFmtId="38" fontId="0" fillId="0" borderId="54" xfId="52" applyFont="1" applyFill="1" applyBorder="1" applyAlignment="1" applyProtection="1">
      <alignment horizontal="right" vertical="center"/>
      <protection/>
    </xf>
    <xf numFmtId="38" fontId="0" fillId="0" borderId="30" xfId="52" applyFont="1" applyFill="1" applyBorder="1" applyAlignment="1" applyProtection="1">
      <alignment horizontal="right" vertical="center"/>
      <protection/>
    </xf>
    <xf numFmtId="38" fontId="0" fillId="0" borderId="20" xfId="52" applyFont="1" applyFill="1" applyBorder="1" applyAlignment="1" applyProtection="1">
      <alignment horizontal="right" vertical="center"/>
      <protection/>
    </xf>
    <xf numFmtId="38" fontId="6" fillId="0" borderId="32" xfId="52" applyFont="1" applyFill="1" applyBorder="1" applyAlignment="1" applyProtection="1">
      <alignment horizontal="center" vertical="center"/>
      <protection/>
    </xf>
    <xf numFmtId="38" fontId="6" fillId="0" borderId="56" xfId="52" applyFont="1" applyFill="1" applyBorder="1" applyAlignment="1" applyProtection="1">
      <alignment horizontal="center" vertical="center"/>
      <protection/>
    </xf>
    <xf numFmtId="0" fontId="7" fillId="0" borderId="50" xfId="66" applyFont="1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 applyProtection="1">
      <alignment horizontal="center" vertical="center" shrinkToFit="1"/>
      <protection/>
    </xf>
    <xf numFmtId="0" fontId="0" fillId="0" borderId="48" xfId="66" applyFont="1" applyFill="1" applyBorder="1" applyAlignment="1" applyProtection="1">
      <alignment horizontal="distributed" vertical="center"/>
      <protection/>
    </xf>
    <xf numFmtId="38" fontId="3" fillId="0" borderId="54" xfId="52" applyFont="1" applyFill="1" applyBorder="1" applyAlignment="1" applyProtection="1">
      <alignment horizontal="center" vertical="center"/>
      <protection/>
    </xf>
    <xf numFmtId="0" fontId="0" fillId="0" borderId="19" xfId="66" applyFont="1" applyFill="1" applyBorder="1" applyAlignment="1" applyProtection="1">
      <alignment horizontal="center" vertical="center"/>
      <protection/>
    </xf>
    <xf numFmtId="0" fontId="0" fillId="0" borderId="35" xfId="66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distributed" vertical="center" shrinkToFit="1"/>
      <protection/>
    </xf>
    <xf numFmtId="38" fontId="7" fillId="0" borderId="53" xfId="52" applyFont="1" applyFill="1" applyBorder="1" applyAlignment="1" applyProtection="1">
      <alignment horizontal="left"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15" fillId="0" borderId="15" xfId="0" applyFont="1" applyFill="1" applyBorder="1" applyAlignment="1" applyProtection="1">
      <alignment horizontal="center" vertical="center"/>
      <protection/>
    </xf>
    <xf numFmtId="0" fontId="0" fillId="0" borderId="44" xfId="66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right" vertical="center" shrinkToFit="1"/>
      <protection/>
    </xf>
    <xf numFmtId="0" fontId="0" fillId="0" borderId="52" xfId="0" applyFill="1" applyBorder="1" applyAlignment="1" applyProtection="1">
      <alignment horizontal="right" vertical="center"/>
      <protection/>
    </xf>
    <xf numFmtId="0" fontId="14" fillId="0" borderId="14" xfId="0" applyFont="1" applyFill="1" applyBorder="1" applyAlignment="1" applyProtection="1">
      <alignment horizontal="left" vertical="center"/>
      <protection/>
    </xf>
    <xf numFmtId="38" fontId="6" fillId="0" borderId="17" xfId="53" applyFont="1" applyFill="1" applyBorder="1" applyAlignment="1" applyProtection="1">
      <alignment horizontal="right" vertical="center"/>
      <protection/>
    </xf>
    <xf numFmtId="38" fontId="6" fillId="0" borderId="19" xfId="53" applyFont="1" applyFill="1" applyBorder="1" applyAlignment="1" applyProtection="1">
      <alignment horizontal="right" vertical="center"/>
      <protection/>
    </xf>
    <xf numFmtId="0" fontId="5" fillId="0" borderId="43" xfId="66" applyFont="1" applyFill="1" applyBorder="1" applyAlignment="1" applyProtection="1">
      <alignment horizontal="center" vertical="center"/>
      <protection/>
    </xf>
    <xf numFmtId="38" fontId="3" fillId="0" borderId="30" xfId="52" applyFont="1" applyFill="1" applyBorder="1" applyAlignment="1" applyProtection="1">
      <alignment horizontal="right" vertical="center"/>
      <protection locked="0"/>
    </xf>
    <xf numFmtId="0" fontId="5" fillId="0" borderId="61" xfId="0" applyFont="1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9" xfId="0" applyFill="1" applyBorder="1" applyAlignment="1" applyProtection="1">
      <alignment vertical="center"/>
      <protection/>
    </xf>
    <xf numFmtId="0" fontId="19" fillId="0" borderId="14" xfId="0" applyFont="1" applyFill="1" applyBorder="1" applyAlignment="1" applyProtection="1">
      <alignment horizontal="distributed" vertical="center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7" fillId="0" borderId="31" xfId="0" applyFont="1" applyFill="1" applyBorder="1" applyAlignment="1" applyProtection="1">
      <alignment horizontal="center" vertical="center" shrinkToFit="1"/>
      <protection/>
    </xf>
    <xf numFmtId="38" fontId="6" fillId="0" borderId="69" xfId="53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left"/>
    </xf>
    <xf numFmtId="38" fontId="3" fillId="0" borderId="26" xfId="52" applyFont="1" applyFill="1" applyBorder="1" applyAlignment="1" applyProtection="1">
      <alignment horizontal="right" vertical="center"/>
      <protection/>
    </xf>
    <xf numFmtId="38" fontId="3" fillId="0" borderId="70" xfId="52" applyFont="1" applyFill="1" applyBorder="1" applyAlignment="1" applyProtection="1">
      <alignment horizontal="right" vertical="center"/>
      <protection/>
    </xf>
    <xf numFmtId="38" fontId="3" fillId="28" borderId="30" xfId="52" applyFont="1" applyFill="1" applyBorder="1" applyAlignment="1" applyProtection="1">
      <alignment horizontal="right" vertical="center"/>
      <protection locked="0"/>
    </xf>
    <xf numFmtId="38" fontId="3" fillId="0" borderId="30" xfId="52" applyFont="1" applyFill="1" applyBorder="1" applyAlignment="1" applyProtection="1">
      <alignment horizontal="right" vertical="center" shrinkToFit="1"/>
      <protection/>
    </xf>
    <xf numFmtId="0" fontId="7" fillId="0" borderId="14" xfId="0" applyFont="1" applyFill="1" applyBorder="1" applyAlignment="1" applyProtection="1">
      <alignment vertical="center"/>
      <protection/>
    </xf>
    <xf numFmtId="38" fontId="3" fillId="0" borderId="34" xfId="52" applyFont="1" applyFill="1" applyBorder="1" applyAlignment="1" applyProtection="1">
      <alignment horizontal="right" vertical="center"/>
      <protection/>
    </xf>
    <xf numFmtId="38" fontId="3" fillId="0" borderId="20" xfId="52" applyFont="1" applyFill="1" applyBorder="1" applyAlignment="1" applyProtection="1">
      <alignment vertical="center"/>
      <protection/>
    </xf>
    <xf numFmtId="38" fontId="3" fillId="0" borderId="0" xfId="52" applyFont="1" applyFill="1" applyBorder="1" applyAlignment="1" applyProtection="1">
      <alignment vertical="center"/>
      <protection/>
    </xf>
    <xf numFmtId="38" fontId="0" fillId="0" borderId="0" xfId="52" applyFont="1" applyFill="1" applyBorder="1" applyAlignment="1" applyProtection="1">
      <alignment horizontal="right"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198" fontId="0" fillId="0" borderId="0" xfId="0" applyNumberFormat="1" applyAlignment="1">
      <alignment/>
    </xf>
    <xf numFmtId="0" fontId="5" fillId="0" borderId="31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 applyProtection="1">
      <alignment horizontal="right" vertical="center"/>
      <protection/>
    </xf>
    <xf numFmtId="38" fontId="5" fillId="0" borderId="0" xfId="52" applyFont="1" applyFill="1" applyBorder="1" applyAlignment="1" applyProtection="1">
      <alignment vertical="center"/>
      <protection/>
    </xf>
    <xf numFmtId="0" fontId="5" fillId="0" borderId="0" xfId="66" applyFont="1" applyAlignment="1" applyProtection="1">
      <alignment vertical="center"/>
      <protection/>
    </xf>
    <xf numFmtId="0" fontId="21" fillId="0" borderId="0" xfId="66" applyFont="1" applyFill="1" applyAlignment="1" applyProtection="1">
      <alignment vertical="center"/>
      <protection/>
    </xf>
    <xf numFmtId="0" fontId="5" fillId="0" borderId="0" xfId="66" applyFont="1" applyFill="1" applyBorder="1" applyAlignment="1" applyProtection="1">
      <alignment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5" fillId="0" borderId="0" xfId="66" applyFont="1" applyFill="1" applyBorder="1" applyAlignment="1" applyProtection="1">
      <alignment horizontal="right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left" vertical="center" shrinkToFit="1"/>
      <protection/>
    </xf>
    <xf numFmtId="0" fontId="5" fillId="0" borderId="44" xfId="0" applyFont="1" applyFill="1" applyBorder="1" applyAlignment="1" applyProtection="1">
      <alignment horizontal="center" vertical="center" shrinkToFi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14" fillId="0" borderId="43" xfId="0" applyFont="1" applyFill="1" applyBorder="1" applyAlignment="1" applyProtection="1">
      <alignment horizontal="distributed" vertical="center"/>
      <protection/>
    </xf>
    <xf numFmtId="0" fontId="14" fillId="0" borderId="14" xfId="66" applyFont="1" applyFill="1" applyBorder="1" applyAlignment="1" applyProtection="1">
      <alignment horizontal="distributed" vertical="center" shrinkToFit="1"/>
      <protection/>
    </xf>
    <xf numFmtId="0" fontId="18" fillId="0" borderId="14" xfId="66" applyFont="1" applyFill="1" applyBorder="1" applyAlignment="1" applyProtection="1">
      <alignment horizontal="distributed" vertical="center" shrinkToFit="1"/>
      <protection/>
    </xf>
    <xf numFmtId="0" fontId="18" fillId="0" borderId="14" xfId="0" applyFont="1" applyFill="1" applyBorder="1" applyAlignment="1" applyProtection="1">
      <alignment horizontal="distributed" vertical="center" shrinkToFit="1"/>
      <protection/>
    </xf>
    <xf numFmtId="0" fontId="18" fillId="0" borderId="48" xfId="0" applyFont="1" applyFill="1" applyBorder="1" applyAlignment="1" applyProtection="1">
      <alignment vertical="center"/>
      <protection/>
    </xf>
    <xf numFmtId="0" fontId="19" fillId="0" borderId="14" xfId="0" applyFont="1" applyFill="1" applyBorder="1" applyAlignment="1" applyProtection="1">
      <alignment vertical="center"/>
      <protection/>
    </xf>
    <xf numFmtId="38" fontId="6" fillId="0" borderId="58" xfId="53" applyFont="1" applyFill="1" applyBorder="1" applyAlignment="1" applyProtection="1">
      <alignment horizontal="right" vertical="center"/>
      <protection/>
    </xf>
    <xf numFmtId="38" fontId="3" fillId="0" borderId="12" xfId="52" applyFont="1" applyFill="1" applyBorder="1" applyAlignment="1" applyProtection="1">
      <alignment horizontal="right" vertical="center" shrinkToFit="1"/>
      <protection/>
    </xf>
    <xf numFmtId="38" fontId="3" fillId="0" borderId="64" xfId="52" applyFont="1" applyFill="1" applyBorder="1" applyAlignment="1" applyProtection="1">
      <alignment horizontal="right" vertical="center" shrinkToFit="1"/>
      <protection/>
    </xf>
    <xf numFmtId="38" fontId="3" fillId="0" borderId="20" xfId="53" applyFont="1" applyFill="1" applyBorder="1" applyAlignment="1" applyProtection="1">
      <alignment horizontal="right"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14" xfId="0" applyFill="1" applyBorder="1" applyAlignment="1" applyProtection="1">
      <alignment horizontal="center" vertical="center" shrinkToFit="1"/>
      <protection/>
    </xf>
    <xf numFmtId="0" fontId="7" fillId="0" borderId="3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8" fontId="3" fillId="0" borderId="22" xfId="52" applyFont="1" applyFill="1" applyBorder="1" applyAlignment="1" applyProtection="1">
      <alignment horizontal="right" vertical="center" shrinkToFit="1"/>
      <protection/>
    </xf>
    <xf numFmtId="38" fontId="3" fillId="0" borderId="53" xfId="52" applyFont="1" applyFill="1" applyBorder="1" applyAlignment="1" applyProtection="1">
      <alignment horizontal="right" vertical="center" shrinkToFit="1"/>
      <protection/>
    </xf>
    <xf numFmtId="38" fontId="3" fillId="0" borderId="63" xfId="52" applyFont="1" applyFill="1" applyBorder="1" applyAlignment="1" applyProtection="1">
      <alignment horizontal="right" vertical="center" shrinkToFit="1"/>
      <protection/>
    </xf>
    <xf numFmtId="38" fontId="3" fillId="0" borderId="11" xfId="53" applyFont="1" applyFill="1" applyBorder="1" applyAlignment="1" applyProtection="1">
      <alignment horizontal="right" vertical="center" shrinkToFit="1"/>
      <protection/>
    </xf>
    <xf numFmtId="38" fontId="3" fillId="0" borderId="12" xfId="53" applyFont="1" applyFill="1" applyBorder="1" applyAlignment="1" applyProtection="1">
      <alignment horizontal="right" vertical="center" shrinkToFit="1"/>
      <protection/>
    </xf>
    <xf numFmtId="38" fontId="3" fillId="0" borderId="22" xfId="53" applyFont="1" applyFill="1" applyBorder="1" applyAlignment="1" applyProtection="1">
      <alignment horizontal="right" vertical="center" shrinkToFit="1"/>
      <protection/>
    </xf>
    <xf numFmtId="38" fontId="3" fillId="0" borderId="11" xfId="52" applyFont="1" applyFill="1" applyBorder="1" applyAlignment="1" applyProtection="1">
      <alignment horizontal="right" vertical="center" shrinkToFit="1"/>
      <protection/>
    </xf>
    <xf numFmtId="38" fontId="3" fillId="0" borderId="20" xfId="52" applyFont="1" applyFill="1" applyBorder="1" applyAlignment="1" applyProtection="1">
      <alignment horizontal="right" vertical="center" shrinkToFit="1"/>
      <protection/>
    </xf>
    <xf numFmtId="0" fontId="7" fillId="0" borderId="0" xfId="0" applyFont="1" applyFill="1" applyAlignment="1">
      <alignment horizontal="left" vertical="center"/>
    </xf>
    <xf numFmtId="0" fontId="14" fillId="0" borderId="14" xfId="0" applyFont="1" applyFill="1" applyBorder="1" applyAlignment="1" applyProtection="1">
      <alignment horizontal="center" vertical="center" shrinkToFit="1"/>
      <protection/>
    </xf>
    <xf numFmtId="0" fontId="0" fillId="0" borderId="45" xfId="0" applyFill="1" applyBorder="1" applyAlignment="1" applyProtection="1">
      <alignment horizontal="center" vertical="center" shrinkToFit="1"/>
      <protection/>
    </xf>
    <xf numFmtId="0" fontId="0" fillId="0" borderId="49" xfId="0" applyFill="1" applyBorder="1" applyAlignment="1" applyProtection="1">
      <alignment horizontal="distributed" vertical="center"/>
      <protection/>
    </xf>
    <xf numFmtId="38" fontId="6" fillId="0" borderId="50" xfId="52" applyFont="1" applyFill="1" applyBorder="1" applyAlignment="1" applyProtection="1">
      <alignment horizontal="right" vertical="center"/>
      <protection/>
    </xf>
    <xf numFmtId="38" fontId="3" fillId="0" borderId="71" xfId="52" applyFont="1" applyFill="1" applyBorder="1" applyAlignment="1" applyProtection="1">
      <alignment horizontal="right" vertical="center"/>
      <protection/>
    </xf>
    <xf numFmtId="38" fontId="6" fillId="0" borderId="67" xfId="52" applyFont="1" applyFill="1" applyBorder="1" applyAlignment="1" applyProtection="1">
      <alignment horizontal="center" vertical="center"/>
      <protection/>
    </xf>
    <xf numFmtId="38" fontId="6" fillId="0" borderId="50" xfId="52" applyFont="1" applyFill="1" applyBorder="1" applyAlignment="1" applyProtection="1">
      <alignment horizontal="center" vertical="center"/>
      <protection/>
    </xf>
    <xf numFmtId="38" fontId="3" fillId="0" borderId="59" xfId="52" applyFont="1" applyFill="1" applyBorder="1" applyAlignment="1" applyProtection="1">
      <alignment horizontal="right" vertical="center"/>
      <protection/>
    </xf>
    <xf numFmtId="38" fontId="3" fillId="0" borderId="45" xfId="52" applyFont="1" applyFill="1" applyBorder="1" applyAlignment="1" applyProtection="1">
      <alignment horizontal="center" vertical="center"/>
      <protection/>
    </xf>
    <xf numFmtId="38" fontId="0" fillId="0" borderId="20" xfId="52" applyFont="1" applyFill="1" applyBorder="1" applyAlignment="1" applyProtection="1">
      <alignment horizontal="right" vertical="center" shrinkToFit="1"/>
      <protection/>
    </xf>
    <xf numFmtId="38" fontId="6" fillId="0" borderId="44" xfId="52" applyFont="1" applyFill="1" applyBorder="1" applyAlignment="1" applyProtection="1">
      <alignment horizontal="right" vertical="center"/>
      <protection/>
    </xf>
    <xf numFmtId="38" fontId="3" fillId="0" borderId="55" xfId="52" applyFont="1" applyFill="1" applyBorder="1" applyAlignment="1" applyProtection="1">
      <alignment horizontal="center" vertical="center"/>
      <protection/>
    </xf>
    <xf numFmtId="0" fontId="5" fillId="33" borderId="44" xfId="0" applyFont="1" applyFill="1" applyBorder="1" applyAlignment="1" applyProtection="1">
      <alignment horizontal="center" vertical="center"/>
      <protection/>
    </xf>
    <xf numFmtId="38" fontId="3" fillId="28" borderId="14" xfId="52" applyFont="1" applyFill="1" applyBorder="1" applyAlignment="1" applyProtection="1">
      <alignment horizontal="right" vertical="center"/>
      <protection locked="0"/>
    </xf>
    <xf numFmtId="38" fontId="3" fillId="28" borderId="57" xfId="52" applyFont="1" applyFill="1" applyBorder="1" applyAlignment="1" applyProtection="1">
      <alignment horizontal="right" vertical="center"/>
      <protection locked="0"/>
    </xf>
    <xf numFmtId="0" fontId="14" fillId="0" borderId="48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14" fillId="0" borderId="14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center" vertical="center"/>
    </xf>
    <xf numFmtId="0" fontId="7" fillId="0" borderId="14" xfId="0" applyFont="1" applyFill="1" applyBorder="1" applyAlignment="1">
      <alignment horizontal="distributed" vertical="center" shrinkToFit="1"/>
    </xf>
    <xf numFmtId="38" fontId="3" fillId="28" borderId="70" xfId="52" applyFont="1" applyFill="1" applyBorder="1" applyAlignment="1" applyProtection="1">
      <alignment horizontal="right" vertical="center"/>
      <protection locked="0"/>
    </xf>
    <xf numFmtId="38" fontId="3" fillId="28" borderId="66" xfId="52" applyFont="1" applyFill="1" applyBorder="1" applyAlignment="1" applyProtection="1">
      <alignment horizontal="right" vertical="center"/>
      <protection locked="0"/>
    </xf>
    <xf numFmtId="38" fontId="3" fillId="28" borderId="26" xfId="52" applyFont="1" applyFill="1" applyBorder="1" applyAlignment="1" applyProtection="1">
      <alignment horizontal="right" vertical="center"/>
      <protection locked="0"/>
    </xf>
    <xf numFmtId="38" fontId="6" fillId="0" borderId="0" xfId="53" applyFont="1" applyFill="1" applyBorder="1" applyAlignment="1" applyProtection="1">
      <alignment horizontal="right" vertical="center"/>
      <protection/>
    </xf>
    <xf numFmtId="0" fontId="6" fillId="0" borderId="39" xfId="0" applyFont="1" applyFill="1" applyBorder="1" applyAlignment="1" applyProtection="1">
      <alignment vertical="center"/>
      <protection/>
    </xf>
    <xf numFmtId="0" fontId="0" fillId="0" borderId="60" xfId="0" applyFill="1" applyBorder="1" applyAlignment="1" applyProtection="1">
      <alignment horizontal="center" vertical="center" shrinkToFit="1"/>
      <protection/>
    </xf>
    <xf numFmtId="0" fontId="14" fillId="0" borderId="43" xfId="0" applyFont="1" applyFill="1" applyBorder="1" applyAlignment="1" applyProtection="1">
      <alignment horizontal="distributed" vertical="center" shrinkToFit="1"/>
      <protection/>
    </xf>
    <xf numFmtId="0" fontId="7" fillId="0" borderId="44" xfId="0" applyFont="1" applyFill="1" applyBorder="1" applyAlignment="1" applyProtection="1">
      <alignment horizontal="center" vertical="center" shrinkToFit="1"/>
      <protection/>
    </xf>
    <xf numFmtId="0" fontId="0" fillId="0" borderId="14" xfId="0" applyFont="1" applyFill="1" applyBorder="1" applyAlignment="1" applyProtection="1">
      <alignment horizontal="left" vertical="center" shrinkToFit="1"/>
      <protection/>
    </xf>
    <xf numFmtId="0" fontId="5" fillId="0" borderId="48" xfId="66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0" fillId="0" borderId="17" xfId="66" applyFont="1" applyFill="1" applyBorder="1" applyAlignment="1" applyProtection="1">
      <alignment horizontal="distributed" vertical="center"/>
      <protection/>
    </xf>
    <xf numFmtId="0" fontId="5" fillId="0" borderId="17" xfId="66" applyFont="1" applyFill="1" applyBorder="1" applyAlignment="1" applyProtection="1">
      <alignment horizontal="center" vertical="center"/>
      <protection/>
    </xf>
    <xf numFmtId="38" fontId="6" fillId="0" borderId="28" xfId="52" applyFont="1" applyFill="1" applyBorder="1" applyAlignment="1" applyProtection="1">
      <alignment horizontal="right" vertical="center"/>
      <protection/>
    </xf>
    <xf numFmtId="0" fontId="0" fillId="0" borderId="60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distributed" vertical="center"/>
      <protection locked="0"/>
    </xf>
    <xf numFmtId="0" fontId="5" fillId="0" borderId="48" xfId="0" applyFont="1" applyFill="1" applyBorder="1" applyAlignment="1" applyProtection="1">
      <alignment horizontal="center" vertical="center" wrapText="1"/>
      <protection locked="0"/>
    </xf>
    <xf numFmtId="38" fontId="6" fillId="33" borderId="31" xfId="52" applyFont="1" applyFill="1" applyBorder="1" applyAlignment="1" applyProtection="1">
      <alignment horizontal="right" vertical="center"/>
      <protection/>
    </xf>
    <xf numFmtId="38" fontId="6" fillId="33" borderId="39" xfId="52" applyFont="1" applyFill="1" applyBorder="1" applyAlignment="1" applyProtection="1">
      <alignment horizontal="right" vertical="center"/>
      <protection/>
    </xf>
    <xf numFmtId="38" fontId="6" fillId="33" borderId="14" xfId="52" applyFont="1" applyFill="1" applyBorder="1" applyAlignment="1" applyProtection="1">
      <alignment horizontal="right" vertical="center"/>
      <protection/>
    </xf>
    <xf numFmtId="0" fontId="14" fillId="33" borderId="43" xfId="0" applyFont="1" applyFill="1" applyBorder="1" applyAlignment="1" applyProtection="1">
      <alignment horizontal="distributed" vertical="center"/>
      <protection/>
    </xf>
    <xf numFmtId="0" fontId="7" fillId="33" borderId="44" xfId="0" applyFont="1" applyFill="1" applyBorder="1" applyAlignment="1" applyProtection="1">
      <alignment horizontal="center" vertical="center"/>
      <protection/>
    </xf>
    <xf numFmtId="0" fontId="0" fillId="33" borderId="43" xfId="0" applyFill="1" applyBorder="1" applyAlignment="1" applyProtection="1">
      <alignment horizontal="center" vertical="center"/>
      <protection/>
    </xf>
    <xf numFmtId="38" fontId="3" fillId="28" borderId="0" xfId="52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38" fontId="6" fillId="33" borderId="56" xfId="52" applyFont="1" applyFill="1" applyBorder="1" applyAlignment="1" applyProtection="1">
      <alignment horizontal="right" vertical="center"/>
      <protection/>
    </xf>
    <xf numFmtId="38" fontId="6" fillId="0" borderId="0" xfId="52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vertical="center" shrinkToFit="1"/>
    </xf>
    <xf numFmtId="38" fontId="6" fillId="0" borderId="62" xfId="52" applyFont="1" applyFill="1" applyBorder="1" applyAlignment="1" applyProtection="1">
      <alignment horizontal="right" vertical="center"/>
      <protection/>
    </xf>
    <xf numFmtId="0" fontId="6" fillId="0" borderId="69" xfId="0" applyFont="1" applyFill="1" applyBorder="1" applyAlignment="1" applyProtection="1">
      <alignment vertical="center"/>
      <protection/>
    </xf>
    <xf numFmtId="38" fontId="6" fillId="0" borderId="62" xfId="52" applyFont="1" applyFill="1" applyBorder="1" applyAlignment="1" applyProtection="1">
      <alignment horizontal="right" vertical="center"/>
      <protection locked="0"/>
    </xf>
    <xf numFmtId="38" fontId="6" fillId="0" borderId="55" xfId="53" applyFont="1" applyFill="1" applyBorder="1" applyAlignment="1" applyProtection="1">
      <alignment horizontal="right" vertical="center"/>
      <protection/>
    </xf>
    <xf numFmtId="38" fontId="6" fillId="0" borderId="43" xfId="52" applyFont="1" applyFill="1" applyBorder="1" applyAlignment="1" applyProtection="1">
      <alignment horizontal="right" vertical="center"/>
      <protection/>
    </xf>
    <xf numFmtId="38" fontId="6" fillId="7" borderId="39" xfId="52" applyFont="1" applyFill="1" applyBorder="1" applyAlignment="1" applyProtection="1">
      <alignment horizontal="right" vertical="center"/>
      <protection/>
    </xf>
    <xf numFmtId="38" fontId="6" fillId="33" borderId="58" xfId="52" applyFont="1" applyFill="1" applyBorder="1" applyAlignment="1" applyProtection="1">
      <alignment horizontal="right" vertical="center"/>
      <protection/>
    </xf>
    <xf numFmtId="0" fontId="63" fillId="0" borderId="0" xfId="68" applyFont="1">
      <alignment vertical="center"/>
      <protection/>
    </xf>
    <xf numFmtId="0" fontId="64" fillId="0" borderId="0" xfId="68" applyFont="1">
      <alignment vertical="center"/>
      <protection/>
    </xf>
    <xf numFmtId="0" fontId="65" fillId="0" borderId="0" xfId="68" applyFont="1" applyAlignment="1">
      <alignment horizontal="right" vertical="center"/>
      <protection/>
    </xf>
    <xf numFmtId="0" fontId="66" fillId="0" borderId="0" xfId="68" applyFont="1">
      <alignment vertical="center"/>
      <protection/>
    </xf>
    <xf numFmtId="49" fontId="65" fillId="0" borderId="0" xfId="68" applyNumberFormat="1" applyFont="1" quotePrefix="1">
      <alignment vertical="center"/>
      <protection/>
    </xf>
    <xf numFmtId="0" fontId="63" fillId="0" borderId="42" xfId="68" applyFont="1" applyBorder="1">
      <alignment vertical="center"/>
      <protection/>
    </xf>
    <xf numFmtId="0" fontId="63" fillId="0" borderId="43" xfId="68" applyFont="1" applyBorder="1">
      <alignment vertical="center"/>
      <protection/>
    </xf>
    <xf numFmtId="0" fontId="65" fillId="0" borderId="58" xfId="68" applyFont="1" applyBorder="1" applyAlignment="1">
      <alignment horizontal="center" vertical="center"/>
      <protection/>
    </xf>
    <xf numFmtId="0" fontId="65" fillId="0" borderId="55" xfId="68" applyFont="1" applyBorder="1" applyAlignment="1">
      <alignment horizontal="center" vertical="center"/>
      <protection/>
    </xf>
    <xf numFmtId="0" fontId="63" fillId="0" borderId="41" xfId="68" applyFont="1" applyBorder="1">
      <alignment vertical="center"/>
      <protection/>
    </xf>
    <xf numFmtId="0" fontId="63" fillId="0" borderId="10" xfId="68" applyFont="1" applyBorder="1">
      <alignment vertical="center"/>
      <protection/>
    </xf>
    <xf numFmtId="0" fontId="65" fillId="0" borderId="72" xfId="68" applyFont="1" applyBorder="1" applyAlignment="1">
      <alignment horizontal="center" vertical="center"/>
      <protection/>
    </xf>
    <xf numFmtId="0" fontId="65" fillId="0" borderId="59" xfId="68" applyFont="1" applyBorder="1" applyAlignment="1">
      <alignment horizontal="center" vertical="center"/>
      <protection/>
    </xf>
    <xf numFmtId="0" fontId="65" fillId="0" borderId="65" xfId="68" applyFont="1" applyBorder="1" applyAlignment="1">
      <alignment horizontal="center" vertical="center"/>
      <protection/>
    </xf>
    <xf numFmtId="0" fontId="65" fillId="0" borderId="63" xfId="68" applyFont="1" applyBorder="1" applyAlignment="1">
      <alignment horizontal="center" vertical="center"/>
      <protection/>
    </xf>
    <xf numFmtId="0" fontId="65" fillId="0" borderId="73" xfId="68" applyFont="1" applyBorder="1" applyAlignment="1">
      <alignment horizontal="center" vertical="center"/>
      <protection/>
    </xf>
    <xf numFmtId="2" fontId="63" fillId="28" borderId="74" xfId="68" applyNumberFormat="1" applyFont="1" applyFill="1" applyBorder="1">
      <alignment vertical="center"/>
      <protection/>
    </xf>
    <xf numFmtId="2" fontId="63" fillId="28" borderId="75" xfId="68" applyNumberFormat="1" applyFont="1" applyFill="1" applyBorder="1">
      <alignment vertical="center"/>
      <protection/>
    </xf>
    <xf numFmtId="2" fontId="63" fillId="28" borderId="76" xfId="68" applyNumberFormat="1" applyFont="1" applyFill="1" applyBorder="1">
      <alignment vertical="center"/>
      <protection/>
    </xf>
    <xf numFmtId="2" fontId="63" fillId="0" borderId="27" xfId="68" applyNumberFormat="1" applyFont="1" applyBorder="1">
      <alignment vertical="center"/>
      <protection/>
    </xf>
    <xf numFmtId="2" fontId="63" fillId="0" borderId="77" xfId="68" applyNumberFormat="1" applyFont="1" applyBorder="1">
      <alignment vertical="center"/>
      <protection/>
    </xf>
    <xf numFmtId="2" fontId="63" fillId="0" borderId="28" xfId="68" applyNumberFormat="1" applyFont="1" applyBorder="1">
      <alignment vertical="center"/>
      <protection/>
    </xf>
    <xf numFmtId="0" fontId="65" fillId="0" borderId="29" xfId="68" applyFont="1" applyBorder="1" applyAlignment="1">
      <alignment horizontal="center" vertical="center"/>
      <protection/>
    </xf>
    <xf numFmtId="2" fontId="63" fillId="28" borderId="78" xfId="68" applyNumberFormat="1" applyFont="1" applyFill="1" applyBorder="1">
      <alignment vertical="center"/>
      <protection/>
    </xf>
    <xf numFmtId="2" fontId="63" fillId="28" borderId="32" xfId="68" applyNumberFormat="1" applyFont="1" applyFill="1" applyBorder="1">
      <alignment vertical="center"/>
      <protection/>
    </xf>
    <xf numFmtId="2" fontId="63" fillId="28" borderId="79" xfId="68" applyNumberFormat="1" applyFont="1" applyFill="1" applyBorder="1">
      <alignment vertical="center"/>
      <protection/>
    </xf>
    <xf numFmtId="2" fontId="63" fillId="0" borderId="31" xfId="68" applyNumberFormat="1" applyFont="1" applyBorder="1">
      <alignment vertical="center"/>
      <protection/>
    </xf>
    <xf numFmtId="2" fontId="63" fillId="0" borderId="39" xfId="68" applyNumberFormat="1" applyFont="1" applyBorder="1">
      <alignment vertical="center"/>
      <protection/>
    </xf>
    <xf numFmtId="2" fontId="63" fillId="0" borderId="32" xfId="68" applyNumberFormat="1" applyFont="1" applyBorder="1">
      <alignment vertical="center"/>
      <protection/>
    </xf>
    <xf numFmtId="0" fontId="65" fillId="0" borderId="47" xfId="68" applyFont="1" applyBorder="1" applyAlignment="1">
      <alignment horizontal="distributed" vertical="center"/>
      <protection/>
    </xf>
    <xf numFmtId="2" fontId="63" fillId="28" borderId="80" xfId="68" applyNumberFormat="1" applyFont="1" applyFill="1" applyBorder="1">
      <alignment vertical="center"/>
      <protection/>
    </xf>
    <xf numFmtId="2" fontId="63" fillId="28" borderId="81" xfId="68" applyNumberFormat="1" applyFont="1" applyFill="1" applyBorder="1">
      <alignment vertical="center"/>
      <protection/>
    </xf>
    <xf numFmtId="2" fontId="63" fillId="28" borderId="82" xfId="68" applyNumberFormat="1" applyFont="1" applyFill="1" applyBorder="1">
      <alignment vertical="center"/>
      <protection/>
    </xf>
    <xf numFmtId="0" fontId="65" fillId="34" borderId="39" xfId="68" applyFont="1" applyFill="1" applyBorder="1" applyAlignment="1">
      <alignment horizontal="distributed" vertical="center"/>
      <protection/>
    </xf>
    <xf numFmtId="2" fontId="63" fillId="34" borderId="27" xfId="68" applyNumberFormat="1" applyFont="1" applyFill="1" applyBorder="1">
      <alignment vertical="center"/>
      <protection/>
    </xf>
    <xf numFmtId="2" fontId="63" fillId="34" borderId="28" xfId="68" applyNumberFormat="1" applyFont="1" applyFill="1" applyBorder="1">
      <alignment vertical="center"/>
      <protection/>
    </xf>
    <xf numFmtId="2" fontId="63" fillId="34" borderId="77" xfId="68" applyNumberFormat="1" applyFont="1" applyFill="1" applyBorder="1">
      <alignment vertical="center"/>
      <protection/>
    </xf>
    <xf numFmtId="2" fontId="63" fillId="34" borderId="39" xfId="68" applyNumberFormat="1" applyFont="1" applyFill="1" applyBorder="1">
      <alignment vertical="center"/>
      <protection/>
    </xf>
    <xf numFmtId="2" fontId="63" fillId="34" borderId="32" xfId="68" applyNumberFormat="1" applyFont="1" applyFill="1" applyBorder="1">
      <alignment vertical="center"/>
      <protection/>
    </xf>
    <xf numFmtId="0" fontId="65" fillId="0" borderId="59" xfId="68" applyFont="1" applyBorder="1" applyAlignment="1">
      <alignment horizontal="distributed" vertical="center"/>
      <protection/>
    </xf>
    <xf numFmtId="2" fontId="63" fillId="34" borderId="35" xfId="68" applyNumberFormat="1" applyFont="1" applyFill="1" applyBorder="1">
      <alignment vertical="center"/>
      <protection/>
    </xf>
    <xf numFmtId="2" fontId="63" fillId="34" borderId="36" xfId="68" applyNumberFormat="1" applyFont="1" applyFill="1" applyBorder="1">
      <alignment vertical="center"/>
      <protection/>
    </xf>
    <xf numFmtId="2" fontId="63" fillId="34" borderId="47" xfId="68" applyNumberFormat="1" applyFont="1" applyFill="1" applyBorder="1">
      <alignment vertical="center"/>
      <protection/>
    </xf>
    <xf numFmtId="0" fontId="65" fillId="0" borderId="56" xfId="68" applyFont="1" applyBorder="1" applyAlignment="1">
      <alignment horizontal="distributed" vertical="center"/>
      <protection/>
    </xf>
    <xf numFmtId="2" fontId="63" fillId="28" borderId="83" xfId="68" applyNumberFormat="1" applyFont="1" applyFill="1" applyBorder="1">
      <alignment vertical="center"/>
      <protection/>
    </xf>
    <xf numFmtId="2" fontId="63" fillId="28" borderId="84" xfId="68" applyNumberFormat="1" applyFont="1" applyFill="1" applyBorder="1">
      <alignment vertical="center"/>
      <protection/>
    </xf>
    <xf numFmtId="2" fontId="63" fillId="28" borderId="85" xfId="68" applyNumberFormat="1" applyFont="1" applyFill="1" applyBorder="1">
      <alignment vertical="center"/>
      <protection/>
    </xf>
    <xf numFmtId="2" fontId="63" fillId="0" borderId="30" xfId="68" applyNumberFormat="1" applyFont="1" applyBorder="1">
      <alignment vertical="center"/>
      <protection/>
    </xf>
    <xf numFmtId="0" fontId="65" fillId="34" borderId="67" xfId="68" applyFont="1" applyFill="1" applyBorder="1" applyAlignment="1">
      <alignment horizontal="distributed" vertical="center"/>
      <protection/>
    </xf>
    <xf numFmtId="2" fontId="63" fillId="34" borderId="67" xfId="68" applyNumberFormat="1" applyFont="1" applyFill="1" applyBorder="1">
      <alignment vertical="center"/>
      <protection/>
    </xf>
    <xf numFmtId="2" fontId="63" fillId="34" borderId="38" xfId="68" applyNumberFormat="1" applyFont="1" applyFill="1" applyBorder="1">
      <alignment vertical="center"/>
      <protection/>
    </xf>
    <xf numFmtId="0" fontId="65" fillId="0" borderId="25" xfId="68" applyFont="1" applyBorder="1" applyAlignment="1">
      <alignment horizontal="center" vertical="center"/>
      <protection/>
    </xf>
    <xf numFmtId="2" fontId="63" fillId="0" borderId="61" xfId="68" applyNumberFormat="1" applyFont="1" applyBorder="1">
      <alignment vertical="center"/>
      <protection/>
    </xf>
    <xf numFmtId="2" fontId="63" fillId="0" borderId="69" xfId="68" applyNumberFormat="1" applyFont="1" applyBorder="1">
      <alignment vertical="center"/>
      <protection/>
    </xf>
    <xf numFmtId="2" fontId="63" fillId="0" borderId="62" xfId="68" applyNumberFormat="1" applyFont="1" applyBorder="1">
      <alignment vertical="center"/>
      <protection/>
    </xf>
    <xf numFmtId="0" fontId="65" fillId="0" borderId="36" xfId="68" applyFont="1" applyBorder="1" applyAlignment="1">
      <alignment horizontal="distributed" vertical="center"/>
      <protection/>
    </xf>
    <xf numFmtId="2" fontId="63" fillId="28" borderId="86" xfId="68" applyNumberFormat="1" applyFont="1" applyFill="1" applyBorder="1">
      <alignment vertical="center"/>
      <protection/>
    </xf>
    <xf numFmtId="2" fontId="63" fillId="28" borderId="87" xfId="68" applyNumberFormat="1" applyFont="1" applyFill="1" applyBorder="1">
      <alignment vertical="center"/>
      <protection/>
    </xf>
    <xf numFmtId="2" fontId="63" fillId="0" borderId="50" xfId="68" applyNumberFormat="1" applyFont="1" applyBorder="1">
      <alignment vertical="center"/>
      <protection/>
    </xf>
    <xf numFmtId="2" fontId="63" fillId="0" borderId="67" xfId="68" applyNumberFormat="1" applyFont="1" applyBorder="1">
      <alignment vertical="center"/>
      <protection/>
    </xf>
    <xf numFmtId="2" fontId="63" fillId="0" borderId="88" xfId="68" applyNumberFormat="1" applyFont="1" applyBorder="1">
      <alignment vertical="center"/>
      <protection/>
    </xf>
    <xf numFmtId="2" fontId="63" fillId="28" borderId="89" xfId="68" applyNumberFormat="1" applyFont="1" applyFill="1" applyBorder="1">
      <alignment vertical="center"/>
      <protection/>
    </xf>
    <xf numFmtId="2" fontId="63" fillId="28" borderId="90" xfId="68" applyNumberFormat="1" applyFont="1" applyFill="1" applyBorder="1">
      <alignment vertical="center"/>
      <protection/>
    </xf>
    <xf numFmtId="2" fontId="63" fillId="34" borderId="91" xfId="68" applyNumberFormat="1" applyFont="1" applyFill="1" applyBorder="1">
      <alignment vertical="center"/>
      <protection/>
    </xf>
    <xf numFmtId="2" fontId="63" fillId="34" borderId="72" xfId="68" applyNumberFormat="1" applyFont="1" applyFill="1" applyBorder="1">
      <alignment vertical="center"/>
      <protection/>
    </xf>
    <xf numFmtId="2" fontId="63" fillId="34" borderId="31" xfId="68" applyNumberFormat="1" applyFont="1" applyFill="1" applyBorder="1">
      <alignment vertical="center"/>
      <protection/>
    </xf>
    <xf numFmtId="2" fontId="63" fillId="34" borderId="40" xfId="68" applyNumberFormat="1" applyFont="1" applyFill="1" applyBorder="1">
      <alignment vertical="center"/>
      <protection/>
    </xf>
    <xf numFmtId="2" fontId="63" fillId="34" borderId="65" xfId="68" applyNumberFormat="1" applyFont="1" applyFill="1" applyBorder="1">
      <alignment vertical="center"/>
      <protection/>
    </xf>
    <xf numFmtId="2" fontId="63" fillId="34" borderId="88" xfId="68" applyNumberFormat="1" applyFont="1" applyFill="1" applyBorder="1">
      <alignment vertical="center"/>
      <protection/>
    </xf>
    <xf numFmtId="0" fontId="67" fillId="0" borderId="0" xfId="68" applyFont="1">
      <alignment vertical="center"/>
      <protection/>
    </xf>
    <xf numFmtId="0" fontId="46" fillId="0" borderId="0" xfId="68">
      <alignment vertical="center"/>
      <protection/>
    </xf>
    <xf numFmtId="38" fontId="6" fillId="7" borderId="14" xfId="52" applyFont="1" applyFill="1" applyBorder="1" applyAlignment="1" applyProtection="1">
      <alignment horizontal="right" vertical="center"/>
      <protection/>
    </xf>
    <xf numFmtId="0" fontId="7" fillId="7" borderId="0" xfId="0" applyFont="1" applyFill="1" applyBorder="1" applyAlignment="1" applyProtection="1">
      <alignment horizontal="left" vertical="center"/>
      <protection/>
    </xf>
    <xf numFmtId="38" fontId="6" fillId="7" borderId="58" xfId="52" applyFont="1" applyFill="1" applyBorder="1" applyAlignment="1" applyProtection="1">
      <alignment horizontal="right" vertical="center"/>
      <protection/>
    </xf>
    <xf numFmtId="38" fontId="6" fillId="7" borderId="45" xfId="52" applyFont="1" applyFill="1" applyBorder="1" applyAlignment="1" applyProtection="1">
      <alignment horizontal="right" vertical="center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38" fontId="6" fillId="0" borderId="17" xfId="52" applyFont="1" applyFill="1" applyBorder="1" applyAlignment="1" applyProtection="1">
      <alignment horizontal="right" vertical="center"/>
      <protection/>
    </xf>
    <xf numFmtId="0" fontId="5" fillId="7" borderId="46" xfId="0" applyFont="1" applyFill="1" applyBorder="1" applyAlignment="1" applyProtection="1">
      <alignment horizontal="center" vertical="center"/>
      <protection/>
    </xf>
    <xf numFmtId="38" fontId="6" fillId="7" borderId="0" xfId="52" applyFont="1" applyFill="1" applyBorder="1" applyAlignment="1" applyProtection="1">
      <alignment horizontal="right" vertical="center"/>
      <protection/>
    </xf>
    <xf numFmtId="38" fontId="6" fillId="7" borderId="14" xfId="52" applyFont="1" applyFill="1" applyBorder="1" applyAlignment="1" applyProtection="1">
      <alignment vertical="center"/>
      <protection/>
    </xf>
    <xf numFmtId="0" fontId="5" fillId="7" borderId="44" xfId="0" applyFont="1" applyFill="1" applyBorder="1" applyAlignment="1" applyProtection="1">
      <alignment horizontal="center" vertical="center"/>
      <protection/>
    </xf>
    <xf numFmtId="0" fontId="5" fillId="7" borderId="15" xfId="0" applyFont="1" applyFill="1" applyBorder="1" applyAlignment="1" applyProtection="1">
      <alignment horizontal="center" vertical="center" shrinkToFit="1"/>
      <protection/>
    </xf>
    <xf numFmtId="0" fontId="5" fillId="7" borderId="14" xfId="0" applyFont="1" applyFill="1" applyBorder="1" applyAlignment="1" applyProtection="1">
      <alignment horizontal="center" vertical="center"/>
      <protection/>
    </xf>
    <xf numFmtId="38" fontId="6" fillId="7" borderId="32" xfId="52" applyFont="1" applyFill="1" applyBorder="1" applyAlignment="1" applyProtection="1">
      <alignment horizontal="right" vertical="center"/>
      <protection/>
    </xf>
    <xf numFmtId="0" fontId="15" fillId="7" borderId="31" xfId="0" applyFont="1" applyFill="1" applyBorder="1" applyAlignment="1" applyProtection="1">
      <alignment horizontal="center" vertical="center" wrapText="1" shrinkToFit="1"/>
      <protection/>
    </xf>
    <xf numFmtId="38" fontId="6" fillId="7" borderId="31" xfId="52" applyFont="1" applyFill="1" applyBorder="1" applyAlignment="1" applyProtection="1">
      <alignment horizontal="right" vertical="center"/>
      <protection/>
    </xf>
    <xf numFmtId="0" fontId="15" fillId="7" borderId="45" xfId="0" applyFont="1" applyFill="1" applyBorder="1" applyAlignment="1" applyProtection="1">
      <alignment horizontal="center" vertical="center" wrapText="1" shrinkToFit="1"/>
      <protection/>
    </xf>
    <xf numFmtId="0" fontId="0" fillId="7" borderId="14" xfId="0" applyFill="1" applyBorder="1" applyAlignment="1" applyProtection="1">
      <alignment horizontal="center" vertical="center"/>
      <protection/>
    </xf>
    <xf numFmtId="0" fontId="0" fillId="7" borderId="14" xfId="0" applyFill="1" applyBorder="1" applyAlignment="1" applyProtection="1">
      <alignment horizontal="distributed" vertical="center"/>
      <protection/>
    </xf>
    <xf numFmtId="0" fontId="5" fillId="7" borderId="15" xfId="0" applyFont="1" applyFill="1" applyBorder="1" applyAlignment="1" applyProtection="1">
      <alignment horizontal="center" vertical="center"/>
      <protection/>
    </xf>
    <xf numFmtId="0" fontId="3" fillId="7" borderId="51" xfId="0" applyFont="1" applyFill="1" applyBorder="1" applyAlignment="1" applyProtection="1">
      <alignment horizontal="right" vertical="center"/>
      <protection/>
    </xf>
    <xf numFmtId="0" fontId="5" fillId="7" borderId="14" xfId="66" applyFont="1" applyFill="1" applyBorder="1" applyAlignment="1" applyProtection="1">
      <alignment horizontal="center" vertical="center"/>
      <protection/>
    </xf>
    <xf numFmtId="0" fontId="5" fillId="7" borderId="14" xfId="66" applyFont="1" applyFill="1" applyBorder="1" applyAlignment="1" applyProtection="1">
      <alignment horizontal="center" vertical="center" shrinkToFit="1"/>
      <protection/>
    </xf>
    <xf numFmtId="0" fontId="5" fillId="7" borderId="31" xfId="66" applyFont="1" applyFill="1" applyBorder="1" applyAlignment="1" applyProtection="1">
      <alignment horizontal="center" vertical="center"/>
      <protection/>
    </xf>
    <xf numFmtId="0" fontId="63" fillId="0" borderId="0" xfId="68" applyFont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65" fillId="0" borderId="92" xfId="68" applyFont="1" applyBorder="1" applyAlignment="1">
      <alignment horizontal="center" vertical="center"/>
      <protection/>
    </xf>
    <xf numFmtId="0" fontId="65" fillId="0" borderId="93" xfId="68" applyFont="1" applyBorder="1" applyAlignment="1">
      <alignment horizontal="center" vertical="center"/>
      <protection/>
    </xf>
    <xf numFmtId="0" fontId="65" fillId="0" borderId="94" xfId="68" applyFont="1" applyBorder="1" applyAlignment="1">
      <alignment horizontal="center" vertical="center"/>
      <protection/>
    </xf>
    <xf numFmtId="0" fontId="65" fillId="0" borderId="62" xfId="68" applyFont="1" applyBorder="1" applyAlignment="1">
      <alignment horizontal="left" vertical="center"/>
      <protection/>
    </xf>
    <xf numFmtId="0" fontId="65" fillId="0" borderId="48" xfId="68" applyFont="1" applyBorder="1" applyAlignment="1">
      <alignment horizontal="left" vertical="center"/>
      <protection/>
    </xf>
    <xf numFmtId="0" fontId="65" fillId="0" borderId="32" xfId="68" applyFont="1" applyBorder="1" applyAlignment="1">
      <alignment horizontal="left" vertical="center"/>
      <protection/>
    </xf>
    <xf numFmtId="0" fontId="65" fillId="0" borderId="14" xfId="68" applyFont="1" applyBorder="1" applyAlignment="1">
      <alignment horizontal="left" vertical="center"/>
      <protection/>
    </xf>
    <xf numFmtId="0" fontId="65" fillId="0" borderId="33" xfId="68" applyFont="1" applyBorder="1" applyAlignment="1">
      <alignment horizontal="center" vertical="center"/>
      <protection/>
    </xf>
    <xf numFmtId="0" fontId="65" fillId="0" borderId="95" xfId="68" applyFont="1" applyBorder="1" applyAlignment="1">
      <alignment horizontal="center" vertical="center"/>
      <protection/>
    </xf>
    <xf numFmtId="0" fontId="65" fillId="0" borderId="96" xfId="68" applyFont="1" applyBorder="1" applyAlignment="1">
      <alignment horizontal="center" vertical="center"/>
      <protection/>
    </xf>
    <xf numFmtId="0" fontId="65" fillId="0" borderId="39" xfId="68" applyFont="1" applyBorder="1" applyAlignment="1">
      <alignment horizontal="left" vertical="center"/>
      <protection/>
    </xf>
    <xf numFmtId="0" fontId="65" fillId="0" borderId="88" xfId="68" applyFont="1" applyBorder="1" applyAlignment="1">
      <alignment horizontal="left" vertical="center"/>
      <protection/>
    </xf>
    <xf numFmtId="0" fontId="65" fillId="0" borderId="47" xfId="68" applyFont="1" applyBorder="1" applyAlignment="1">
      <alignment horizontal="left" vertical="center"/>
      <protection/>
    </xf>
    <xf numFmtId="0" fontId="65" fillId="0" borderId="28" xfId="68" applyFont="1" applyBorder="1" applyAlignment="1">
      <alignment horizontal="left" vertical="center"/>
      <protection/>
    </xf>
    <xf numFmtId="2" fontId="63" fillId="34" borderId="45" xfId="68" applyNumberFormat="1" applyFont="1" applyFill="1" applyBorder="1" applyAlignment="1">
      <alignment horizontal="center" vertical="center"/>
      <protection/>
    </xf>
    <xf numFmtId="2" fontId="63" fillId="34" borderId="59" xfId="68" applyNumberFormat="1" applyFont="1" applyFill="1" applyBorder="1" applyAlignment="1">
      <alignment horizontal="center" vertical="center"/>
      <protection/>
    </xf>
    <xf numFmtId="2" fontId="63" fillId="34" borderId="77" xfId="68" applyNumberFormat="1" applyFont="1" applyFill="1" applyBorder="1" applyAlignment="1">
      <alignment horizontal="center" vertical="center"/>
      <protection/>
    </xf>
    <xf numFmtId="2" fontId="63" fillId="34" borderId="39" xfId="68" applyNumberFormat="1" applyFont="1" applyFill="1" applyBorder="1" applyAlignment="1">
      <alignment horizontal="center" vertical="center"/>
      <protection/>
    </xf>
    <xf numFmtId="2" fontId="63" fillId="34" borderId="32" xfId="68" applyNumberFormat="1" applyFont="1" applyFill="1" applyBorder="1" applyAlignment="1">
      <alignment horizontal="center" vertical="center"/>
      <protection/>
    </xf>
    <xf numFmtId="0" fontId="65" fillId="0" borderId="63" xfId="68" applyFont="1" applyBorder="1" applyAlignment="1">
      <alignment horizontal="left" vertical="center"/>
      <protection/>
    </xf>
    <xf numFmtId="0" fontId="65" fillId="0" borderId="10" xfId="68" applyFont="1" applyBorder="1" applyAlignment="1">
      <alignment horizontal="left" vertical="center"/>
      <protection/>
    </xf>
    <xf numFmtId="0" fontId="65" fillId="0" borderId="17" xfId="68" applyFont="1" applyBorder="1" applyAlignment="1">
      <alignment horizontal="left" vertical="center"/>
      <protection/>
    </xf>
    <xf numFmtId="0" fontId="68" fillId="28" borderId="97" xfId="68" applyFont="1" applyFill="1" applyBorder="1" applyAlignment="1">
      <alignment horizontal="center" vertical="center" wrapText="1"/>
      <protection/>
    </xf>
    <xf numFmtId="0" fontId="68" fillId="28" borderId="98" xfId="68" applyFont="1" applyFill="1" applyBorder="1" applyAlignment="1">
      <alignment horizontal="center" vertical="center" wrapText="1"/>
      <protection/>
    </xf>
    <xf numFmtId="0" fontId="68" fillId="28" borderId="99" xfId="68" applyFont="1" applyFill="1" applyBorder="1" applyAlignment="1">
      <alignment horizontal="center" vertical="center" wrapText="1"/>
      <protection/>
    </xf>
    <xf numFmtId="0" fontId="65" fillId="0" borderId="25" xfId="68" applyFont="1" applyBorder="1" applyAlignment="1">
      <alignment horizontal="center" vertical="center"/>
      <protection/>
    </xf>
    <xf numFmtId="0" fontId="65" fillId="0" borderId="36" xfId="68" applyFont="1" applyBorder="1" applyAlignment="1">
      <alignment horizontal="left" vertical="center"/>
      <protection/>
    </xf>
    <xf numFmtId="0" fontId="69" fillId="0" borderId="33" xfId="68" applyFont="1" applyBorder="1" applyAlignment="1">
      <alignment horizontal="center" vertical="center"/>
      <protection/>
    </xf>
    <xf numFmtId="0" fontId="69" fillId="0" borderId="96" xfId="68" applyFont="1" applyBorder="1" applyAlignment="1">
      <alignment horizontal="center" vertical="center"/>
      <protection/>
    </xf>
    <xf numFmtId="0" fontId="68" fillId="0" borderId="100" xfId="68" applyFont="1" applyBorder="1" applyAlignment="1">
      <alignment horizontal="center" vertical="center" wrapText="1"/>
      <protection/>
    </xf>
    <xf numFmtId="0" fontId="68" fillId="0" borderId="101" xfId="68" applyFont="1" applyBorder="1" applyAlignment="1">
      <alignment horizontal="center" vertical="center" wrapText="1"/>
      <protection/>
    </xf>
    <xf numFmtId="0" fontId="65" fillId="0" borderId="97" xfId="68" applyFont="1" applyBorder="1" applyAlignment="1">
      <alignment horizontal="center" vertical="center"/>
      <protection/>
    </xf>
    <xf numFmtId="0" fontId="65" fillId="0" borderId="102" xfId="68" applyFont="1" applyBorder="1" applyAlignment="1">
      <alignment horizontal="center" vertical="center"/>
      <protection/>
    </xf>
    <xf numFmtId="0" fontId="68" fillId="28" borderId="103" xfId="68" applyFont="1" applyFill="1" applyBorder="1" applyAlignment="1">
      <alignment horizontal="center" vertical="center" wrapText="1"/>
      <protection/>
    </xf>
    <xf numFmtId="0" fontId="5" fillId="0" borderId="0" xfId="66" applyFont="1" applyFill="1" applyBorder="1" applyAlignment="1" applyProtection="1">
      <alignment horizontal="right" vertical="center"/>
      <protection/>
    </xf>
    <xf numFmtId="0" fontId="6" fillId="0" borderId="13" xfId="66" applyFont="1" applyBorder="1" applyAlignment="1" applyProtection="1">
      <alignment horizontal="center" vertical="center"/>
      <protection/>
    </xf>
    <xf numFmtId="0" fontId="6" fillId="0" borderId="12" xfId="66" applyFont="1" applyBorder="1" applyAlignment="1" applyProtection="1">
      <alignment horizontal="center" vertical="center"/>
      <protection/>
    </xf>
    <xf numFmtId="0" fontId="6" fillId="0" borderId="104" xfId="66" applyFont="1" applyFill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/>
      <protection/>
    </xf>
    <xf numFmtId="0" fontId="6" fillId="0" borderId="44" xfId="66" applyFont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6" fillId="28" borderId="13" xfId="66" applyFont="1" applyFill="1" applyBorder="1" applyAlignment="1" applyProtection="1">
      <alignment horizontal="center" vertical="center"/>
      <protection locked="0"/>
    </xf>
    <xf numFmtId="0" fontId="6" fillId="28" borderId="11" xfId="66" applyFont="1" applyFill="1" applyBorder="1" applyAlignment="1" applyProtection="1">
      <alignment horizontal="center" vertical="center"/>
      <protection locked="0"/>
    </xf>
    <xf numFmtId="0" fontId="6" fillId="28" borderId="12" xfId="66" applyFont="1" applyFill="1" applyBorder="1" applyAlignment="1" applyProtection="1">
      <alignment horizontal="center" vertical="center"/>
      <protection locked="0"/>
    </xf>
    <xf numFmtId="0" fontId="6" fillId="0" borderId="104" xfId="66" applyFont="1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/>
      <protection/>
    </xf>
    <xf numFmtId="191" fontId="3" fillId="0" borderId="13" xfId="49" applyNumberFormat="1" applyFont="1" applyFill="1" applyBorder="1" applyAlignment="1" applyProtection="1">
      <alignment horizontal="center" vertical="center"/>
      <protection/>
    </xf>
    <xf numFmtId="191" fontId="3" fillId="0" borderId="11" xfId="49" applyNumberFormat="1" applyFont="1" applyFill="1" applyBorder="1" applyAlignment="1" applyProtection="1">
      <alignment horizontal="center" vertical="center"/>
      <protection/>
    </xf>
    <xf numFmtId="191" fontId="3" fillId="0" borderId="12" xfId="49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0" xfId="0" applyFont="1" applyFill="1" applyAlignment="1">
      <alignment vertical="center" shrinkToFit="1"/>
    </xf>
    <xf numFmtId="0" fontId="11" fillId="0" borderId="0" xfId="66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198" fontId="6" fillId="28" borderId="13" xfId="66" applyNumberFormat="1" applyFont="1" applyFill="1" applyBorder="1" applyAlignment="1" applyProtection="1">
      <alignment horizontal="center" vertical="center"/>
      <protection locked="0"/>
    </xf>
    <xf numFmtId="198" fontId="6" fillId="28" borderId="11" xfId="66" applyNumberFormat="1" applyFont="1" applyFill="1" applyBorder="1" applyAlignment="1" applyProtection="1">
      <alignment horizontal="center" vertical="center"/>
      <protection locked="0"/>
    </xf>
    <xf numFmtId="198" fontId="6" fillId="28" borderId="12" xfId="66" applyNumberFormat="1" applyFont="1" applyFill="1" applyBorder="1" applyAlignment="1" applyProtection="1">
      <alignment horizontal="center" vertical="center"/>
      <protection locked="0"/>
    </xf>
    <xf numFmtId="0" fontId="6" fillId="0" borderId="42" xfId="66" applyFont="1" applyBorder="1" applyAlignment="1" applyProtection="1">
      <alignment horizontal="center" vertical="center"/>
      <protection/>
    </xf>
    <xf numFmtId="0" fontId="6" fillId="0" borderId="43" xfId="66" applyFont="1" applyBorder="1" applyAlignment="1" applyProtection="1">
      <alignment horizontal="center" vertical="center"/>
      <protection/>
    </xf>
    <xf numFmtId="0" fontId="6" fillId="0" borderId="52" xfId="66" applyFont="1" applyBorder="1" applyAlignment="1" applyProtection="1">
      <alignment horizontal="center" vertical="center"/>
      <protection/>
    </xf>
    <xf numFmtId="0" fontId="6" fillId="0" borderId="41" xfId="66" applyFont="1" applyBorder="1" applyAlignment="1" applyProtection="1">
      <alignment horizontal="center" vertical="center"/>
      <protection/>
    </xf>
    <xf numFmtId="0" fontId="6" fillId="0" borderId="10" xfId="66" applyFont="1" applyBorder="1" applyAlignment="1" applyProtection="1">
      <alignment horizontal="center" vertical="center"/>
      <protection/>
    </xf>
    <xf numFmtId="0" fontId="6" fillId="0" borderId="53" xfId="66" applyFont="1" applyBorder="1" applyAlignment="1" applyProtection="1">
      <alignment horizontal="center" vertical="center"/>
      <protection/>
    </xf>
    <xf numFmtId="0" fontId="6" fillId="0" borderId="11" xfId="66" applyFont="1" applyBorder="1" applyAlignment="1" applyProtection="1">
      <alignment horizontal="center" vertical="center"/>
      <protection/>
    </xf>
    <xf numFmtId="0" fontId="6" fillId="28" borderId="13" xfId="66" applyFont="1" applyFill="1" applyBorder="1" applyAlignment="1" applyProtection="1">
      <alignment horizontal="center" vertical="center" shrinkToFit="1"/>
      <protection locked="0"/>
    </xf>
    <xf numFmtId="0" fontId="6" fillId="28" borderId="11" xfId="66" applyFont="1" applyFill="1" applyBorder="1" applyAlignment="1" applyProtection="1">
      <alignment horizontal="center" vertical="center" shrinkToFit="1"/>
      <protection locked="0"/>
    </xf>
    <xf numFmtId="0" fontId="6" fillId="28" borderId="12" xfId="66" applyFont="1" applyFill="1" applyBorder="1" applyAlignment="1" applyProtection="1">
      <alignment horizontal="center" vertical="center" shrinkToFit="1"/>
      <protection locked="0"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 shrinkToFit="1"/>
      <protection/>
    </xf>
    <xf numFmtId="0" fontId="0" fillId="0" borderId="51" xfId="0" applyFill="1" applyBorder="1" applyAlignment="1">
      <alignment vertical="center" shrinkToFi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7" fillId="0" borderId="60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right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38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left" inden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38" fontId="13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11" xfId="0" applyFont="1" applyFill="1" applyBorder="1" applyAlignment="1" applyProtection="1">
      <alignment horizontal="right" vertical="center"/>
      <protection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53" xfId="0" applyFill="1" applyBorder="1" applyAlignment="1" applyProtection="1">
      <alignment horizontal="center" vertical="center"/>
      <protection/>
    </xf>
    <xf numFmtId="198" fontId="13" fillId="0" borderId="13" xfId="0" applyNumberFormat="1" applyFont="1" applyFill="1" applyBorder="1" applyAlignment="1" applyProtection="1">
      <alignment horizontal="center" vertical="center"/>
      <protection locked="0"/>
    </xf>
    <xf numFmtId="198" fontId="13" fillId="0" borderId="11" xfId="0" applyNumberFormat="1" applyFont="1" applyFill="1" applyBorder="1" applyAlignment="1" applyProtection="1">
      <alignment horizontal="center" vertical="center"/>
      <protection locked="0"/>
    </xf>
    <xf numFmtId="198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 shrinkToFit="1"/>
      <protection/>
    </xf>
    <xf numFmtId="0" fontId="0" fillId="0" borderId="0" xfId="0" applyFill="1" applyAlignment="1">
      <alignment vertical="center" shrinkToFit="1"/>
    </xf>
    <xf numFmtId="0" fontId="7" fillId="0" borderId="41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51" xfId="0" applyFont="1" applyFill="1" applyBorder="1" applyAlignment="1" applyProtection="1">
      <alignment horizontal="left" vertical="center"/>
      <protection/>
    </xf>
    <xf numFmtId="0" fontId="0" fillId="0" borderId="46" xfId="0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12" fillId="0" borderId="11" xfId="0" applyFont="1" applyFill="1" applyBorder="1" applyAlignment="1" applyProtection="1">
      <alignment horizontal="right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38" fontId="7" fillId="0" borderId="0" xfId="52" applyFont="1" applyFill="1" applyBorder="1" applyAlignment="1" applyProtection="1">
      <alignment horizontal="left" vertical="center"/>
      <protection/>
    </xf>
    <xf numFmtId="38" fontId="7" fillId="0" borderId="51" xfId="52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51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53" xfId="0" applyFont="1" applyFill="1" applyBorder="1" applyAlignment="1" applyProtection="1">
      <alignment horizontal="left" vertical="center" wrapText="1"/>
      <protection/>
    </xf>
    <xf numFmtId="38" fontId="7" fillId="7" borderId="0" xfId="52" applyFont="1" applyFill="1" applyBorder="1" applyAlignment="1" applyProtection="1">
      <alignment horizontal="left" vertical="center"/>
      <protection/>
    </xf>
    <xf numFmtId="38" fontId="7" fillId="7" borderId="51" xfId="52" applyFont="1" applyFill="1" applyBorder="1" applyAlignment="1" applyProtection="1">
      <alignment horizontal="left" vertical="center"/>
      <protection/>
    </xf>
    <xf numFmtId="38" fontId="13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43" xfId="66" applyFont="1" applyFill="1" applyBorder="1" applyAlignment="1" applyProtection="1">
      <alignment horizontal="left" vertical="center"/>
      <protection/>
    </xf>
    <xf numFmtId="0" fontId="0" fillId="0" borderId="44" xfId="66" applyFont="1" applyFill="1" applyBorder="1" applyAlignment="1" applyProtection="1">
      <alignment horizontal="left" vertical="center"/>
      <protection/>
    </xf>
    <xf numFmtId="38" fontId="0" fillId="0" borderId="15" xfId="52" applyFont="1" applyFill="1" applyBorder="1" applyAlignment="1" applyProtection="1">
      <alignment horizontal="center" vertical="center" shrinkToFit="1"/>
      <protection/>
    </xf>
    <xf numFmtId="38" fontId="0" fillId="0" borderId="14" xfId="52" applyFont="1" applyFill="1" applyBorder="1" applyAlignment="1" applyProtection="1">
      <alignment horizontal="center" vertical="center" shrinkToFit="1"/>
      <protection/>
    </xf>
    <xf numFmtId="38" fontId="0" fillId="0" borderId="31" xfId="52" applyFont="1" applyFill="1" applyBorder="1" applyAlignment="1" applyProtection="1">
      <alignment horizontal="center" vertical="center" shrinkToFit="1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68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68" xfId="0" applyFill="1" applyBorder="1" applyAlignment="1" applyProtection="1">
      <alignment horizontal="center" vertical="center" shrinkToFit="1"/>
      <protection/>
    </xf>
    <xf numFmtId="0" fontId="0" fillId="0" borderId="49" xfId="0" applyFill="1" applyBorder="1" applyAlignment="1" applyProtection="1">
      <alignment horizontal="center" vertical="center" shrinkToFit="1"/>
      <protection/>
    </xf>
    <xf numFmtId="0" fontId="0" fillId="0" borderId="50" xfId="0" applyFill="1" applyBorder="1" applyAlignment="1" applyProtection="1">
      <alignment horizontal="center" vertical="center" shrinkToFit="1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51" xfId="0" applyFont="1" applyFill="1" applyBorder="1" applyAlignment="1" applyProtection="1">
      <alignment horizontal="left" vertical="top"/>
      <protection/>
    </xf>
    <xf numFmtId="0" fontId="5" fillId="0" borderId="10" xfId="0" applyFont="1" applyFill="1" applyBorder="1" applyAlignment="1" applyProtection="1">
      <alignment horizontal="left" vertical="top"/>
      <protection/>
    </xf>
    <xf numFmtId="0" fontId="5" fillId="0" borderId="53" xfId="0" applyFont="1" applyFill="1" applyBorder="1" applyAlignment="1" applyProtection="1">
      <alignment horizontal="left" vertical="top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38" fontId="6" fillId="0" borderId="31" xfId="53" applyFont="1" applyFill="1" applyBorder="1" applyAlignment="1" applyProtection="1">
      <alignment horizontal="right" vertical="center"/>
      <protection/>
    </xf>
    <xf numFmtId="38" fontId="3" fillId="28" borderId="30" xfId="53" applyFont="1" applyFill="1" applyBorder="1" applyAlignment="1" applyProtection="1">
      <alignment horizontal="right" vertical="center"/>
      <protection locked="0"/>
    </xf>
    <xf numFmtId="0" fontId="7" fillId="0" borderId="46" xfId="0" applyFont="1" applyFill="1" applyBorder="1" applyAlignment="1" applyProtection="1">
      <alignment horizontal="left" vertical="center" shrinkToFit="1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38" fontId="3" fillId="28" borderId="70" xfId="53" applyFont="1" applyFill="1" applyBorder="1" applyAlignment="1" applyProtection="1">
      <alignment horizontal="right" vertical="center"/>
      <protection locked="0"/>
    </xf>
    <xf numFmtId="38" fontId="6" fillId="0" borderId="0" xfId="53" applyFont="1" applyFill="1" applyBorder="1" applyAlignment="1" applyProtection="1">
      <alignment horizontal="right" vertical="center"/>
      <protection/>
    </xf>
    <xf numFmtId="0" fontId="5" fillId="0" borderId="42" xfId="0" applyFont="1" applyFill="1" applyBorder="1" applyAlignment="1" applyProtection="1">
      <alignment horizontal="center" vertical="center"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left" vertical="center" shrinkToFit="1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38" fontId="70" fillId="0" borderId="40" xfId="53" applyFont="1" applyFill="1" applyBorder="1" applyAlignment="1" applyProtection="1">
      <alignment horizontal="right" vertical="center"/>
      <protection/>
    </xf>
    <xf numFmtId="38" fontId="70" fillId="0" borderId="21" xfId="53" applyFont="1" applyFill="1" applyBorder="1" applyAlignment="1" applyProtection="1">
      <alignment horizontal="right" vertical="center"/>
      <protection/>
    </xf>
    <xf numFmtId="38" fontId="70" fillId="0" borderId="44" xfId="53" applyFont="1" applyFill="1" applyBorder="1" applyAlignment="1" applyProtection="1">
      <alignment horizontal="right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8" fontId="6" fillId="0" borderId="47" xfId="53" applyFont="1" applyFill="1" applyBorder="1" applyAlignment="1" applyProtection="1">
      <alignment horizontal="right" vertical="center"/>
      <protection/>
    </xf>
    <xf numFmtId="38" fontId="6" fillId="0" borderId="59" xfId="53" applyFont="1" applyFill="1" applyBorder="1" applyAlignment="1" applyProtection="1">
      <alignment horizontal="right" vertical="center"/>
      <protection/>
    </xf>
    <xf numFmtId="38" fontId="6" fillId="0" borderId="77" xfId="53" applyFont="1" applyFill="1" applyBorder="1" applyAlignment="1" applyProtection="1">
      <alignment horizontal="right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 wrapText="1" shrinkToFit="1"/>
      <protection/>
    </xf>
    <xf numFmtId="0" fontId="5" fillId="0" borderId="31" xfId="0" applyFont="1" applyFill="1" applyBorder="1" applyAlignment="1" applyProtection="1">
      <alignment horizontal="center" vertical="center" shrinkToFit="1"/>
      <protection/>
    </xf>
    <xf numFmtId="38" fontId="6" fillId="0" borderId="39" xfId="53" applyFont="1" applyFill="1" applyBorder="1" applyAlignment="1" applyProtection="1">
      <alignment horizontal="right" vertical="center"/>
      <protection/>
    </xf>
    <xf numFmtId="38" fontId="3" fillId="0" borderId="30" xfId="53" applyFont="1" applyFill="1" applyBorder="1" applyAlignment="1" applyProtection="1">
      <alignment horizontal="right" vertical="center"/>
      <protection/>
    </xf>
    <xf numFmtId="0" fontId="5" fillId="0" borderId="44" xfId="0" applyFont="1" applyFill="1" applyBorder="1" applyAlignment="1" applyProtection="1">
      <alignment horizontal="center" vertical="center" wrapText="1" shrinkToFit="1"/>
      <protection/>
    </xf>
    <xf numFmtId="0" fontId="5" fillId="0" borderId="45" xfId="0" applyFont="1" applyFill="1" applyBorder="1" applyAlignment="1" applyProtection="1">
      <alignment horizontal="center" vertical="center" shrinkToFit="1"/>
      <protection/>
    </xf>
    <xf numFmtId="38" fontId="3" fillId="0" borderId="70" xfId="53" applyFont="1" applyFill="1" applyBorder="1" applyAlignment="1" applyProtection="1">
      <alignment horizontal="right" vertical="center"/>
      <protection/>
    </xf>
    <xf numFmtId="0" fontId="0" fillId="0" borderId="43" xfId="0" applyFill="1" applyBorder="1" applyAlignment="1" applyProtection="1">
      <alignment horizontal="distributed"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distributed" vertical="center"/>
      <protection/>
    </xf>
    <xf numFmtId="38" fontId="6" fillId="0" borderId="58" xfId="53" applyFont="1" applyFill="1" applyBorder="1" applyAlignment="1" applyProtection="1">
      <alignment horizontal="right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38" fontId="6" fillId="0" borderId="14" xfId="53" applyFont="1" applyFill="1" applyBorder="1" applyAlignment="1" applyProtection="1">
      <alignment horizontal="right" vertical="center"/>
      <protection/>
    </xf>
    <xf numFmtId="38" fontId="6" fillId="0" borderId="45" xfId="53" applyFont="1" applyFill="1" applyBorder="1" applyAlignment="1" applyProtection="1">
      <alignment horizontal="right" vertical="center"/>
      <protection/>
    </xf>
    <xf numFmtId="0" fontId="7" fillId="0" borderId="46" xfId="0" applyFont="1" applyFill="1" applyBorder="1" applyAlignment="1" applyProtection="1">
      <alignment horizontal="left" vertical="center"/>
      <protection/>
    </xf>
    <xf numFmtId="38" fontId="6" fillId="0" borderId="59" xfId="53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vertical="center"/>
    </xf>
    <xf numFmtId="0" fontId="0" fillId="0" borderId="31" xfId="0" applyNumberFormat="1" applyFill="1" applyBorder="1" applyAlignment="1">
      <alignment vertical="center"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14" xfId="66" applyFont="1" applyFill="1" applyBorder="1" applyAlignment="1" applyProtection="1">
      <alignment horizontal="left" vertical="center"/>
      <protection/>
    </xf>
    <xf numFmtId="0" fontId="0" fillId="0" borderId="31" xfId="66" applyFont="1" applyFill="1" applyBorder="1" applyAlignment="1" applyProtection="1">
      <alignment horizontal="left" vertical="center"/>
      <protection/>
    </xf>
    <xf numFmtId="0" fontId="7" fillId="0" borderId="41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14" fillId="0" borderId="14" xfId="66" applyFont="1" applyFill="1" applyBorder="1" applyAlignment="1" applyProtection="1">
      <alignment horizontal="left" vertical="center" shrinkToFit="1"/>
      <protection/>
    </xf>
    <xf numFmtId="0" fontId="0" fillId="0" borderId="45" xfId="0" applyFill="1" applyBorder="1" applyAlignment="1" applyProtection="1">
      <alignment horizontal="center" vertical="center" shrinkToFi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3" xfId="67"/>
    <cellStyle name="標準 4" xfId="68"/>
    <cellStyle name="Followed Hyperlink" xfId="69"/>
    <cellStyle name="良い" xfId="70"/>
  </cellStyles>
  <dxfs count="405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104775</xdr:rowOff>
    </xdr:from>
    <xdr:to>
      <xdr:col>7</xdr:col>
      <xdr:colOff>476250</xdr:colOff>
      <xdr:row>5</xdr:row>
      <xdr:rowOff>28575</xdr:rowOff>
    </xdr:to>
    <xdr:grpSp>
      <xdr:nvGrpSpPr>
        <xdr:cNvPr id="1" name="グループ化 4"/>
        <xdr:cNvGrpSpPr>
          <a:grpSpLocks/>
        </xdr:cNvGrpSpPr>
      </xdr:nvGrpSpPr>
      <xdr:grpSpPr>
        <a:xfrm>
          <a:off x="4886325" y="390525"/>
          <a:ext cx="2266950" cy="333375"/>
          <a:chOff x="4238625" y="106598"/>
          <a:chExt cx="2266950" cy="336759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4238625" y="164352"/>
            <a:ext cx="466992" cy="1539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4657444" y="106598"/>
            <a:ext cx="1848131" cy="3367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＝料金改定、新設箇所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A13"/>
  <sheetViews>
    <sheetView zoomScalePageLayoutView="0" workbookViewId="0" topLeftCell="A1">
      <selection activeCell="A13" sqref="A13"/>
    </sheetView>
  </sheetViews>
  <sheetFormatPr defaultColWidth="9.00390625" defaultRowHeight="13.5"/>
  <cols>
    <col min="1" max="1" width="19.125" style="377" bestFit="1" customWidth="1"/>
  </cols>
  <sheetData>
    <row r="1" ht="13.5">
      <c r="A1" s="377" t="s">
        <v>589</v>
      </c>
    </row>
    <row r="2" ht="13.5">
      <c r="A2" s="377">
        <v>44198</v>
      </c>
    </row>
    <row r="3" ht="13.5">
      <c r="A3" s="377">
        <v>44242</v>
      </c>
    </row>
    <row r="4" ht="13.5">
      <c r="A4" s="377">
        <v>44270</v>
      </c>
    </row>
    <row r="5" ht="13.5">
      <c r="A5" s="377">
        <v>44298</v>
      </c>
    </row>
    <row r="6" ht="13.5">
      <c r="A6" s="377">
        <v>44322</v>
      </c>
    </row>
    <row r="7" ht="13.5">
      <c r="A7" s="377">
        <v>44361</v>
      </c>
    </row>
    <row r="8" ht="13.5">
      <c r="A8" s="377">
        <v>44389</v>
      </c>
    </row>
    <row r="9" ht="13.5">
      <c r="A9" s="377">
        <v>44424</v>
      </c>
    </row>
    <row r="10" ht="13.5">
      <c r="A10" s="377">
        <v>44452</v>
      </c>
    </row>
    <row r="11" ht="13.5">
      <c r="A11" s="377">
        <v>44480</v>
      </c>
    </row>
    <row r="12" ht="13.5">
      <c r="A12" s="377">
        <v>44515</v>
      </c>
    </row>
    <row r="13" ht="13.5">
      <c r="A13" s="377">
        <v>44543</v>
      </c>
    </row>
  </sheetData>
  <sheetProtection password="CCCF" sheet="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36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0.7460937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138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EH1" s="2"/>
    </row>
    <row r="2" spans="2:157" ht="28.5" customHeight="1">
      <c r="B2" s="12" t="s">
        <v>119</v>
      </c>
      <c r="C2" s="12"/>
      <c r="D2" s="12"/>
      <c r="E2" s="637" t="s">
        <v>6</v>
      </c>
      <c r="F2" s="638"/>
      <c r="G2" s="660"/>
      <c r="H2" s="653">
        <f>'表紙'!E3</f>
        <v>0</v>
      </c>
      <c r="I2" s="654"/>
      <c r="J2" s="654"/>
      <c r="K2" s="654"/>
      <c r="L2" s="654"/>
      <c r="M2" s="655"/>
      <c r="N2" s="637" t="s">
        <v>379</v>
      </c>
      <c r="O2" s="638"/>
      <c r="P2" s="660"/>
      <c r="Q2" s="654">
        <f>'表紙'!K3</f>
        <v>0</v>
      </c>
      <c r="R2" s="654"/>
      <c r="S2" s="654"/>
      <c r="T2" s="654"/>
      <c r="U2" s="654"/>
      <c r="V2" s="655"/>
      <c r="W2" s="637" t="s">
        <v>8</v>
      </c>
      <c r="X2" s="638"/>
      <c r="Y2" s="660"/>
      <c r="Z2" s="653">
        <f>'表紙'!P3</f>
        <v>0</v>
      </c>
      <c r="AA2" s="654"/>
      <c r="AB2" s="654"/>
      <c r="AC2" s="655"/>
      <c r="FA2" s="2"/>
    </row>
    <row r="3" spans="2:29" ht="28.5" customHeight="1">
      <c r="B3" s="6"/>
      <c r="C3" s="6"/>
      <c r="D3" s="6"/>
      <c r="E3" s="633" t="s">
        <v>9</v>
      </c>
      <c r="F3" s="634"/>
      <c r="G3" s="665"/>
      <c r="H3" s="666">
        <f>'表紙'!E4</f>
        <v>0</v>
      </c>
      <c r="I3" s="667"/>
      <c r="J3" s="667"/>
      <c r="K3" s="667"/>
      <c r="L3" s="667"/>
      <c r="M3" s="668"/>
      <c r="N3" s="637" t="s">
        <v>261</v>
      </c>
      <c r="O3" s="638"/>
      <c r="P3" s="660"/>
      <c r="Q3" s="658">
        <f>'表紙'!K4</f>
        <v>0</v>
      </c>
      <c r="R3" s="658"/>
      <c r="S3" s="658"/>
      <c r="T3" s="658"/>
      <c r="U3" s="658"/>
      <c r="V3" s="659"/>
      <c r="W3" s="637" t="s">
        <v>10</v>
      </c>
      <c r="X3" s="638"/>
      <c r="Y3" s="660"/>
      <c r="Z3" s="656">
        <f>SUM(O4+O18)</f>
        <v>0</v>
      </c>
      <c r="AA3" s="657"/>
      <c r="AB3" s="657"/>
      <c r="AC3" s="40" t="s">
        <v>1</v>
      </c>
    </row>
    <row r="4" spans="3:18" s="8" customFormat="1" ht="27.75" customHeight="1">
      <c r="C4" s="646" t="s">
        <v>169</v>
      </c>
      <c r="D4" s="646"/>
      <c r="E4" s="646"/>
      <c r="F4" s="647" t="s">
        <v>11</v>
      </c>
      <c r="G4" s="647"/>
      <c r="H4" s="648">
        <f>SUM(E17+J17+O17+T17+Y17)</f>
        <v>33900</v>
      </c>
      <c r="I4" s="648"/>
      <c r="J4" s="9" t="s">
        <v>1</v>
      </c>
      <c r="K4" s="9" t="s">
        <v>262</v>
      </c>
      <c r="L4" s="10"/>
      <c r="M4" s="11" t="s">
        <v>121</v>
      </c>
      <c r="N4" s="11"/>
      <c r="O4" s="649">
        <f>SUM(F17+K17+P17+U17+Z17)</f>
        <v>0</v>
      </c>
      <c r="P4" s="650"/>
      <c r="Q4" s="651" t="s">
        <v>1</v>
      </c>
      <c r="R4" s="651"/>
    </row>
    <row r="5" spans="2:29" ht="21" customHeight="1">
      <c r="B5" s="637" t="s">
        <v>138</v>
      </c>
      <c r="C5" s="638"/>
      <c r="D5" s="638"/>
      <c r="E5" s="639"/>
      <c r="F5" s="18" t="s">
        <v>125</v>
      </c>
      <c r="G5" s="637"/>
      <c r="H5" s="638"/>
      <c r="I5" s="638"/>
      <c r="J5" s="638"/>
      <c r="K5" s="38"/>
      <c r="L5" s="638" t="s">
        <v>139</v>
      </c>
      <c r="M5" s="638"/>
      <c r="N5" s="638"/>
      <c r="O5" s="639"/>
      <c r="P5" s="18" t="s">
        <v>125</v>
      </c>
      <c r="Q5" s="637" t="s">
        <v>140</v>
      </c>
      <c r="R5" s="638"/>
      <c r="S5" s="638"/>
      <c r="T5" s="638"/>
      <c r="U5" s="38" t="s">
        <v>125</v>
      </c>
      <c r="V5" s="638" t="s">
        <v>126</v>
      </c>
      <c r="W5" s="638"/>
      <c r="X5" s="638"/>
      <c r="Y5" s="639"/>
      <c r="Z5" s="18" t="s">
        <v>125</v>
      </c>
      <c r="AA5" s="652" t="s">
        <v>263</v>
      </c>
      <c r="AB5" s="642"/>
      <c r="AC5" s="643"/>
    </row>
    <row r="6" spans="2:29" ht="21" customHeight="1">
      <c r="B6" s="133"/>
      <c r="C6" s="150" t="s">
        <v>98</v>
      </c>
      <c r="D6" s="145" t="s">
        <v>396</v>
      </c>
      <c r="E6" s="218">
        <v>1800</v>
      </c>
      <c r="F6" s="435"/>
      <c r="G6" s="173"/>
      <c r="H6" s="149"/>
      <c r="I6" s="320"/>
      <c r="J6" s="222"/>
      <c r="K6" s="368"/>
      <c r="L6" s="1"/>
      <c r="M6" s="101" t="s">
        <v>458</v>
      </c>
      <c r="N6" s="362" t="s">
        <v>461</v>
      </c>
      <c r="O6" s="219">
        <v>1650</v>
      </c>
      <c r="P6" s="435"/>
      <c r="Q6" s="117"/>
      <c r="R6" s="441" t="s">
        <v>318</v>
      </c>
      <c r="S6" s="442" t="s">
        <v>452</v>
      </c>
      <c r="T6" s="222">
        <v>1900</v>
      </c>
      <c r="U6" s="435"/>
      <c r="V6" s="1"/>
      <c r="W6" s="143" t="s">
        <v>313</v>
      </c>
      <c r="X6" s="1"/>
      <c r="Y6" s="218">
        <v>1050</v>
      </c>
      <c r="Z6" s="435"/>
      <c r="AA6" s="319"/>
      <c r="AB6" s="14"/>
      <c r="AC6" s="185"/>
    </row>
    <row r="7" spans="2:29" ht="21" customHeight="1">
      <c r="B7" s="96"/>
      <c r="C7" s="256" t="s">
        <v>317</v>
      </c>
      <c r="D7" s="132" t="s">
        <v>396</v>
      </c>
      <c r="E7" s="219">
        <v>1650</v>
      </c>
      <c r="F7" s="437"/>
      <c r="G7" s="123"/>
      <c r="H7" s="762" t="s">
        <v>314</v>
      </c>
      <c r="I7" s="763"/>
      <c r="J7" s="223">
        <v>950</v>
      </c>
      <c r="K7" s="369"/>
      <c r="L7" s="103"/>
      <c r="M7" s="101" t="s">
        <v>318</v>
      </c>
      <c r="N7" s="362" t="s">
        <v>452</v>
      </c>
      <c r="O7" s="219">
        <v>1700</v>
      </c>
      <c r="P7" s="369"/>
      <c r="Q7" s="96"/>
      <c r="R7" s="101" t="s">
        <v>316</v>
      </c>
      <c r="S7" s="97" t="s">
        <v>452</v>
      </c>
      <c r="T7" s="223">
        <v>1100</v>
      </c>
      <c r="U7" s="369"/>
      <c r="V7" s="103"/>
      <c r="W7" s="101" t="s">
        <v>315</v>
      </c>
      <c r="X7" s="103"/>
      <c r="Y7" s="219">
        <v>1500</v>
      </c>
      <c r="Z7" s="369"/>
      <c r="AA7" s="319"/>
      <c r="AB7" s="14"/>
      <c r="AC7" s="185"/>
    </row>
    <row r="8" spans="2:29" ht="21" customHeight="1">
      <c r="B8" s="96"/>
      <c r="C8" s="256" t="s">
        <v>105</v>
      </c>
      <c r="D8" s="132" t="s">
        <v>396</v>
      </c>
      <c r="E8" s="219">
        <v>1800</v>
      </c>
      <c r="F8" s="369"/>
      <c r="G8" s="123"/>
      <c r="H8" s="256"/>
      <c r="I8" s="266"/>
      <c r="J8" s="223"/>
      <c r="K8" s="367"/>
      <c r="L8" s="103"/>
      <c r="M8" s="101" t="s">
        <v>319</v>
      </c>
      <c r="N8" s="362"/>
      <c r="O8" s="453">
        <v>1050</v>
      </c>
      <c r="P8" s="369"/>
      <c r="Q8" s="96"/>
      <c r="R8" s="101"/>
      <c r="S8" s="97"/>
      <c r="T8" s="223"/>
      <c r="U8" s="261"/>
      <c r="V8" s="103"/>
      <c r="W8" s="758" t="s">
        <v>592</v>
      </c>
      <c r="X8" s="759"/>
      <c r="Y8" s="760"/>
      <c r="Z8" s="367"/>
      <c r="AA8" s="319"/>
      <c r="AB8" s="14"/>
      <c r="AC8" s="185"/>
    </row>
    <row r="9" spans="2:29" ht="21" customHeight="1">
      <c r="B9" s="96"/>
      <c r="C9" s="256" t="s">
        <v>107</v>
      </c>
      <c r="D9" s="132" t="s">
        <v>396</v>
      </c>
      <c r="E9" s="219">
        <v>1600</v>
      </c>
      <c r="F9" s="369"/>
      <c r="G9" s="123"/>
      <c r="H9" s="256"/>
      <c r="I9" s="266"/>
      <c r="J9" s="223"/>
      <c r="K9" s="367"/>
      <c r="L9" s="103"/>
      <c r="M9" s="101" t="s">
        <v>322</v>
      </c>
      <c r="N9" s="362"/>
      <c r="O9" s="453">
        <v>350</v>
      </c>
      <c r="P9" s="369"/>
      <c r="Q9" s="96"/>
      <c r="R9" s="105"/>
      <c r="S9" s="99"/>
      <c r="T9" s="223"/>
      <c r="U9" s="367"/>
      <c r="V9" s="103"/>
      <c r="W9" s="101" t="s">
        <v>320</v>
      </c>
      <c r="X9" s="103"/>
      <c r="Y9" s="219">
        <v>700</v>
      </c>
      <c r="Z9" s="369"/>
      <c r="AA9" s="319"/>
      <c r="AB9" s="14"/>
      <c r="AC9" s="185"/>
    </row>
    <row r="10" spans="2:29" ht="21" customHeight="1">
      <c r="B10" s="96"/>
      <c r="C10" s="256" t="s">
        <v>109</v>
      </c>
      <c r="D10" s="132" t="s">
        <v>396</v>
      </c>
      <c r="E10" s="219">
        <v>2400</v>
      </c>
      <c r="F10" s="369"/>
      <c r="G10" s="123"/>
      <c r="H10" s="256"/>
      <c r="I10" s="268"/>
      <c r="J10" s="223"/>
      <c r="K10" s="367"/>
      <c r="L10" s="103"/>
      <c r="M10" s="101" t="s">
        <v>323</v>
      </c>
      <c r="N10" s="362"/>
      <c r="O10" s="453">
        <v>1350</v>
      </c>
      <c r="P10" s="369"/>
      <c r="Q10" s="96"/>
      <c r="R10" s="105"/>
      <c r="S10" s="99"/>
      <c r="T10" s="223"/>
      <c r="U10" s="367"/>
      <c r="V10" s="103"/>
      <c r="W10" s="101" t="s">
        <v>321</v>
      </c>
      <c r="X10" s="103"/>
      <c r="Y10" s="219">
        <v>950</v>
      </c>
      <c r="Z10" s="369"/>
      <c r="AA10" s="319"/>
      <c r="AB10" s="14"/>
      <c r="AC10" s="185"/>
    </row>
    <row r="11" spans="2:29" ht="21" customHeight="1">
      <c r="B11" s="96"/>
      <c r="C11" s="256" t="s">
        <v>110</v>
      </c>
      <c r="D11" s="132" t="s">
        <v>396</v>
      </c>
      <c r="E11" s="219">
        <v>1550</v>
      </c>
      <c r="F11" s="369"/>
      <c r="G11" s="123"/>
      <c r="H11" s="256"/>
      <c r="I11" s="268"/>
      <c r="J11" s="223"/>
      <c r="K11" s="367"/>
      <c r="L11" s="103"/>
      <c r="M11" s="101" t="s">
        <v>460</v>
      </c>
      <c r="N11" s="362" t="s">
        <v>461</v>
      </c>
      <c r="O11" s="453">
        <v>1700</v>
      </c>
      <c r="P11" s="369"/>
      <c r="Q11" s="96"/>
      <c r="R11" s="105"/>
      <c r="S11" s="99"/>
      <c r="T11" s="223"/>
      <c r="U11" s="367"/>
      <c r="V11" s="103"/>
      <c r="W11" s="105"/>
      <c r="X11" s="103"/>
      <c r="Y11" s="219"/>
      <c r="Z11" s="367"/>
      <c r="AA11" s="319"/>
      <c r="AB11" s="14"/>
      <c r="AC11" s="185"/>
    </row>
    <row r="12" spans="2:29" ht="21" customHeight="1">
      <c r="B12" s="130" t="s">
        <v>577</v>
      </c>
      <c r="C12" s="251" t="s">
        <v>59</v>
      </c>
      <c r="D12" s="132" t="s">
        <v>399</v>
      </c>
      <c r="E12" s="219">
        <v>2250</v>
      </c>
      <c r="F12" s="369"/>
      <c r="G12" s="123"/>
      <c r="H12" s="256"/>
      <c r="I12" s="268"/>
      <c r="J12" s="223"/>
      <c r="K12" s="367"/>
      <c r="L12" s="103"/>
      <c r="M12" s="101" t="s">
        <v>616</v>
      </c>
      <c r="N12" s="362" t="s">
        <v>461</v>
      </c>
      <c r="O12" s="453">
        <v>600</v>
      </c>
      <c r="P12" s="437"/>
      <c r="Q12" s="96"/>
      <c r="R12" s="105"/>
      <c r="S12" s="99"/>
      <c r="T12" s="223"/>
      <c r="U12" s="367"/>
      <c r="V12" s="103"/>
      <c r="W12" s="105"/>
      <c r="X12" s="103"/>
      <c r="Y12" s="219"/>
      <c r="Z12" s="367"/>
      <c r="AA12" s="319"/>
      <c r="AB12" s="14" t="s">
        <v>630</v>
      </c>
      <c r="AC12" s="185"/>
    </row>
    <row r="13" spans="2:29" ht="21" customHeight="1">
      <c r="B13" s="96"/>
      <c r="C13" s="256" t="s">
        <v>114</v>
      </c>
      <c r="D13" s="132" t="s">
        <v>399</v>
      </c>
      <c r="E13" s="219">
        <v>2900</v>
      </c>
      <c r="F13" s="369"/>
      <c r="G13" s="123"/>
      <c r="H13" s="256"/>
      <c r="I13" s="286"/>
      <c r="J13" s="223"/>
      <c r="K13" s="367"/>
      <c r="L13" s="103"/>
      <c r="M13" s="105"/>
      <c r="N13" s="105"/>
      <c r="O13" s="219"/>
      <c r="P13" s="367"/>
      <c r="Q13" s="96"/>
      <c r="R13" s="105"/>
      <c r="S13" s="99"/>
      <c r="T13" s="223"/>
      <c r="U13" s="367"/>
      <c r="V13" s="103"/>
      <c r="W13" s="105"/>
      <c r="X13" s="103"/>
      <c r="Y13" s="219"/>
      <c r="Z13" s="367"/>
      <c r="AA13" s="319"/>
      <c r="AC13" s="185"/>
    </row>
    <row r="14" spans="2:29" ht="21" customHeight="1">
      <c r="B14" s="96"/>
      <c r="C14" s="256" t="s">
        <v>534</v>
      </c>
      <c r="D14" s="132" t="s">
        <v>396</v>
      </c>
      <c r="E14" s="219">
        <v>1400</v>
      </c>
      <c r="F14" s="369"/>
      <c r="G14" s="123"/>
      <c r="H14" s="256"/>
      <c r="I14" s="268"/>
      <c r="J14" s="223"/>
      <c r="K14" s="367"/>
      <c r="L14" s="103"/>
      <c r="M14" s="105"/>
      <c r="N14" s="105"/>
      <c r="O14" s="219"/>
      <c r="P14" s="367"/>
      <c r="Q14" s="96"/>
      <c r="R14" s="105"/>
      <c r="S14" s="99"/>
      <c r="T14" s="223"/>
      <c r="U14" s="367"/>
      <c r="V14" s="103"/>
      <c r="W14" s="105"/>
      <c r="X14" s="103"/>
      <c r="Y14" s="219"/>
      <c r="Z14" s="367"/>
      <c r="AA14" s="319"/>
      <c r="AB14" s="14"/>
      <c r="AC14" s="185"/>
    </row>
    <row r="15" spans="2:29" ht="21" customHeight="1">
      <c r="B15" s="96"/>
      <c r="C15" s="256"/>
      <c r="D15" s="132"/>
      <c r="E15" s="219"/>
      <c r="F15" s="367"/>
      <c r="G15" s="123"/>
      <c r="H15" s="256"/>
      <c r="I15" s="268"/>
      <c r="J15" s="223"/>
      <c r="K15" s="367"/>
      <c r="L15" s="103"/>
      <c r="M15" s="105"/>
      <c r="N15" s="105"/>
      <c r="O15" s="219"/>
      <c r="P15" s="367"/>
      <c r="Q15" s="96"/>
      <c r="R15" s="105"/>
      <c r="S15" s="99"/>
      <c r="T15" s="223"/>
      <c r="U15" s="367"/>
      <c r="V15" s="103"/>
      <c r="W15" s="105"/>
      <c r="X15" s="103"/>
      <c r="Y15" s="219"/>
      <c r="Z15" s="367"/>
      <c r="AA15" s="319"/>
      <c r="AB15" s="294"/>
      <c r="AC15" s="185"/>
    </row>
    <row r="16" spans="2:29" ht="21" customHeight="1">
      <c r="B16" s="133"/>
      <c r="C16" s="150"/>
      <c r="D16" s="152"/>
      <c r="E16" s="221"/>
      <c r="F16" s="367"/>
      <c r="G16" s="172"/>
      <c r="H16" s="152"/>
      <c r="I16" s="276"/>
      <c r="J16" s="222"/>
      <c r="K16" s="367"/>
      <c r="L16" s="1"/>
      <c r="M16" s="134"/>
      <c r="N16" s="134"/>
      <c r="O16" s="221"/>
      <c r="P16" s="367"/>
      <c r="Q16" s="133"/>
      <c r="R16" s="134"/>
      <c r="S16" s="124"/>
      <c r="T16" s="222"/>
      <c r="U16" s="367"/>
      <c r="V16" s="1"/>
      <c r="W16" s="1"/>
      <c r="X16" s="1"/>
      <c r="Y16" s="221"/>
      <c r="Z16" s="367"/>
      <c r="AA16" s="319"/>
      <c r="AB16" s="14"/>
      <c r="AC16" s="185"/>
    </row>
    <row r="17" spans="2:29" ht="21" customHeight="1">
      <c r="B17" s="637" t="s">
        <v>2</v>
      </c>
      <c r="C17" s="638"/>
      <c r="D17" s="638"/>
      <c r="E17" s="226">
        <f>SUM(E6:E16)</f>
        <v>17350</v>
      </c>
      <c r="F17" s="271">
        <f>SUM(F6:F16)</f>
        <v>0</v>
      </c>
      <c r="G17" s="637" t="s">
        <v>67</v>
      </c>
      <c r="H17" s="638"/>
      <c r="I17" s="639"/>
      <c r="J17" s="163">
        <f>SUM(J6:J16)</f>
        <v>950</v>
      </c>
      <c r="K17" s="321">
        <f>SUM(K6:K16)</f>
        <v>0</v>
      </c>
      <c r="L17" s="638" t="s">
        <v>2</v>
      </c>
      <c r="M17" s="638"/>
      <c r="N17" s="638"/>
      <c r="O17" s="226">
        <f>SUM(O6:O16)</f>
        <v>8400</v>
      </c>
      <c r="P17" s="412">
        <f>SUM(P6:P16)</f>
        <v>0</v>
      </c>
      <c r="Q17" s="637" t="s">
        <v>2</v>
      </c>
      <c r="R17" s="638"/>
      <c r="S17" s="639"/>
      <c r="T17" s="163">
        <f>SUM(T6:T16)</f>
        <v>3000</v>
      </c>
      <c r="U17" s="413">
        <f>SUM(U6:U16)</f>
        <v>0</v>
      </c>
      <c r="V17" s="638" t="s">
        <v>2</v>
      </c>
      <c r="W17" s="638"/>
      <c r="X17" s="638"/>
      <c r="Y17" s="226">
        <f>SUM(Y6:Y7)+SUM(Y9:Y16)</f>
        <v>4200</v>
      </c>
      <c r="Z17" s="398">
        <f>SUM(Z6:Z16)</f>
        <v>0</v>
      </c>
      <c r="AA17" s="764"/>
      <c r="AB17" s="765"/>
      <c r="AC17" s="171"/>
    </row>
    <row r="18" spans="2:35" ht="27.75" customHeight="1">
      <c r="B18" s="2"/>
      <c r="C18" s="646" t="s">
        <v>170</v>
      </c>
      <c r="D18" s="646"/>
      <c r="E18" s="646"/>
      <c r="F18" s="647" t="s">
        <v>11</v>
      </c>
      <c r="G18" s="647"/>
      <c r="H18" s="648">
        <f>SUM(E30+J30+O30+T30+Y30)</f>
        <v>12650</v>
      </c>
      <c r="I18" s="647"/>
      <c r="J18" s="9" t="s">
        <v>1</v>
      </c>
      <c r="K18" s="9" t="s">
        <v>264</v>
      </c>
      <c r="L18" s="10"/>
      <c r="M18" s="11" t="s">
        <v>121</v>
      </c>
      <c r="N18" s="11"/>
      <c r="O18" s="649">
        <f>SUM(F30+K30+P30+U30+Z30)</f>
        <v>0</v>
      </c>
      <c r="P18" s="650"/>
      <c r="Q18" s="651" t="s">
        <v>1</v>
      </c>
      <c r="R18" s="651"/>
      <c r="S18" s="2"/>
      <c r="T18" s="5"/>
      <c r="U18" s="5"/>
      <c r="V18" s="2"/>
      <c r="W18" s="2"/>
      <c r="X18" s="2"/>
      <c r="Y18" s="2"/>
      <c r="Z18" s="2"/>
      <c r="AA18" s="636"/>
      <c r="AB18" s="636"/>
      <c r="AC18" s="5"/>
      <c r="AD18" s="2"/>
      <c r="AE18" s="2"/>
      <c r="AF18" s="2"/>
      <c r="AG18" s="2"/>
      <c r="AH18" s="2"/>
      <c r="AI18" s="2"/>
    </row>
    <row r="19" spans="2:29" ht="21" customHeight="1">
      <c r="B19" s="743" t="s">
        <v>138</v>
      </c>
      <c r="C19" s="761"/>
      <c r="D19" s="761"/>
      <c r="E19" s="761"/>
      <c r="F19" s="325" t="s">
        <v>125</v>
      </c>
      <c r="G19" s="637" t="s">
        <v>138</v>
      </c>
      <c r="H19" s="638"/>
      <c r="I19" s="638"/>
      <c r="J19" s="638"/>
      <c r="K19" s="38" t="s">
        <v>125</v>
      </c>
      <c r="L19" s="743" t="s">
        <v>139</v>
      </c>
      <c r="M19" s="761"/>
      <c r="N19" s="761"/>
      <c r="O19" s="725"/>
      <c r="P19" s="151" t="s">
        <v>125</v>
      </c>
      <c r="Q19" s="761" t="s">
        <v>140</v>
      </c>
      <c r="R19" s="761"/>
      <c r="S19" s="761"/>
      <c r="T19" s="761"/>
      <c r="U19" s="324" t="s">
        <v>125</v>
      </c>
      <c r="V19" s="637" t="s">
        <v>126</v>
      </c>
      <c r="W19" s="638"/>
      <c r="X19" s="638"/>
      <c r="Y19" s="639"/>
      <c r="Z19" s="19" t="s">
        <v>125</v>
      </c>
      <c r="AA19" s="642" t="s">
        <v>263</v>
      </c>
      <c r="AB19" s="642"/>
      <c r="AC19" s="643"/>
    </row>
    <row r="20" spans="2:29" ht="21" customHeight="1">
      <c r="B20" s="174" t="s">
        <v>578</v>
      </c>
      <c r="C20" s="149" t="s">
        <v>115</v>
      </c>
      <c r="D20" s="355" t="s">
        <v>398</v>
      </c>
      <c r="E20" s="210">
        <v>2400</v>
      </c>
      <c r="F20" s="435"/>
      <c r="G20" s="133"/>
      <c r="H20" s="104" t="s">
        <v>328</v>
      </c>
      <c r="I20" s="546" t="s">
        <v>401</v>
      </c>
      <c r="J20" s="547">
        <v>1000</v>
      </c>
      <c r="K20" s="437"/>
      <c r="L20" s="117"/>
      <c r="M20" s="391" t="s">
        <v>324</v>
      </c>
      <c r="N20" s="141" t="s">
        <v>416</v>
      </c>
      <c r="O20" s="218">
        <v>950</v>
      </c>
      <c r="P20" s="435"/>
      <c r="Q20" s="457"/>
      <c r="R20" s="455" t="s">
        <v>627</v>
      </c>
      <c r="S20" s="456" t="s">
        <v>628</v>
      </c>
      <c r="T20" s="468">
        <v>1900</v>
      </c>
      <c r="U20" s="435"/>
      <c r="V20" s="117"/>
      <c r="W20" s="391" t="s">
        <v>325</v>
      </c>
      <c r="X20" s="120"/>
      <c r="Y20" s="227">
        <v>750</v>
      </c>
      <c r="Z20" s="435"/>
      <c r="AA20" s="196"/>
      <c r="AB20" s="144" t="s">
        <v>583</v>
      </c>
      <c r="AC20" s="199"/>
    </row>
    <row r="21" spans="2:29" ht="21" customHeight="1">
      <c r="B21" s="96"/>
      <c r="C21" s="105" t="s">
        <v>432</v>
      </c>
      <c r="D21" s="322" t="s">
        <v>401</v>
      </c>
      <c r="E21" s="211">
        <v>1850</v>
      </c>
      <c r="F21" s="369"/>
      <c r="G21" s="96"/>
      <c r="H21" s="105" t="s">
        <v>330</v>
      </c>
      <c r="I21" s="242" t="s">
        <v>401</v>
      </c>
      <c r="J21" s="223">
        <v>1150</v>
      </c>
      <c r="K21" s="369"/>
      <c r="L21" s="96"/>
      <c r="M21" s="105"/>
      <c r="N21" s="108"/>
      <c r="O21" s="219"/>
      <c r="P21" s="367"/>
      <c r="Q21" s="103"/>
      <c r="R21" s="105"/>
      <c r="S21" s="99"/>
      <c r="T21" s="223"/>
      <c r="U21" s="367"/>
      <c r="V21" s="96"/>
      <c r="W21" s="101" t="s">
        <v>326</v>
      </c>
      <c r="X21" s="99"/>
      <c r="Y21" s="228">
        <v>100</v>
      </c>
      <c r="Z21" s="369"/>
      <c r="AA21" s="196"/>
      <c r="AB21" s="144"/>
      <c r="AC21" s="199"/>
    </row>
    <row r="22" spans="2:29" ht="21" customHeight="1">
      <c r="B22" s="96"/>
      <c r="C22" s="105" t="s">
        <v>327</v>
      </c>
      <c r="D22" s="462" t="s">
        <v>642</v>
      </c>
      <c r="E22" s="211">
        <v>350</v>
      </c>
      <c r="F22" s="369"/>
      <c r="G22" s="96"/>
      <c r="H22" s="101" t="s">
        <v>331</v>
      </c>
      <c r="I22" s="242" t="s">
        <v>401</v>
      </c>
      <c r="J22" s="223">
        <v>350</v>
      </c>
      <c r="K22" s="369"/>
      <c r="L22" s="96"/>
      <c r="M22" s="101"/>
      <c r="N22" s="364"/>
      <c r="O22" s="219"/>
      <c r="P22" s="367"/>
      <c r="Q22" s="103"/>
      <c r="R22" s="105"/>
      <c r="S22" s="99"/>
      <c r="T22" s="223"/>
      <c r="U22" s="367"/>
      <c r="V22" s="96"/>
      <c r="W22" s="101" t="s">
        <v>329</v>
      </c>
      <c r="X22" s="99"/>
      <c r="Y22" s="228">
        <v>150</v>
      </c>
      <c r="Z22" s="369"/>
      <c r="AA22" s="196"/>
      <c r="AB22" s="143"/>
      <c r="AC22" s="199"/>
    </row>
    <row r="23" spans="2:29" ht="21" customHeight="1">
      <c r="B23" s="96"/>
      <c r="C23" s="105"/>
      <c r="D23" s="103"/>
      <c r="E23" s="211"/>
      <c r="F23" s="367"/>
      <c r="G23" s="96"/>
      <c r="H23" s="105" t="s">
        <v>433</v>
      </c>
      <c r="I23" s="131" t="s">
        <v>434</v>
      </c>
      <c r="J23" s="223">
        <v>100</v>
      </c>
      <c r="K23" s="369"/>
      <c r="L23" s="96"/>
      <c r="M23" s="103"/>
      <c r="N23" s="103"/>
      <c r="O23" s="219"/>
      <c r="P23" s="367"/>
      <c r="Q23" s="103"/>
      <c r="R23" s="105"/>
      <c r="S23" s="99"/>
      <c r="T23" s="244"/>
      <c r="U23" s="367"/>
      <c r="V23" s="96"/>
      <c r="W23" s="101" t="s">
        <v>230</v>
      </c>
      <c r="X23" s="99"/>
      <c r="Y23" s="228">
        <v>250</v>
      </c>
      <c r="Z23" s="369"/>
      <c r="AA23" s="196"/>
      <c r="AB23" s="143"/>
      <c r="AC23" s="199"/>
    </row>
    <row r="24" spans="2:29" ht="21" customHeight="1">
      <c r="B24" s="96"/>
      <c r="C24" s="105"/>
      <c r="D24" s="103"/>
      <c r="E24" s="211"/>
      <c r="F24" s="367"/>
      <c r="G24" s="96"/>
      <c r="H24" s="105" t="s">
        <v>435</v>
      </c>
      <c r="I24" s="242" t="s">
        <v>403</v>
      </c>
      <c r="J24" s="223">
        <v>200</v>
      </c>
      <c r="K24" s="369"/>
      <c r="L24" s="96"/>
      <c r="M24" s="103"/>
      <c r="N24" s="103"/>
      <c r="O24" s="219"/>
      <c r="P24" s="367"/>
      <c r="Q24" s="103"/>
      <c r="R24" s="105"/>
      <c r="S24" s="99"/>
      <c r="T24" s="244"/>
      <c r="U24" s="367"/>
      <c r="V24" s="96"/>
      <c r="W24" s="101" t="s">
        <v>332</v>
      </c>
      <c r="X24" s="99"/>
      <c r="Y24" s="228">
        <v>200</v>
      </c>
      <c r="Z24" s="369"/>
      <c r="AA24" s="196"/>
      <c r="AB24" s="143"/>
      <c r="AC24" s="199"/>
    </row>
    <row r="25" spans="2:29" ht="21" customHeight="1">
      <c r="B25" s="96"/>
      <c r="C25" s="105"/>
      <c r="D25" s="103"/>
      <c r="E25" s="211"/>
      <c r="F25" s="367"/>
      <c r="G25" s="96"/>
      <c r="H25" s="105" t="s">
        <v>118</v>
      </c>
      <c r="I25" s="242" t="s">
        <v>436</v>
      </c>
      <c r="J25" s="223">
        <v>250</v>
      </c>
      <c r="K25" s="369"/>
      <c r="L25" s="96"/>
      <c r="M25" s="103"/>
      <c r="N25" s="103"/>
      <c r="O25" s="219"/>
      <c r="P25" s="367"/>
      <c r="Q25" s="103"/>
      <c r="R25" s="105"/>
      <c r="S25" s="99"/>
      <c r="T25" s="244"/>
      <c r="U25" s="367"/>
      <c r="V25" s="96"/>
      <c r="W25" s="105"/>
      <c r="X25" s="99"/>
      <c r="Y25" s="228"/>
      <c r="Z25" s="367"/>
      <c r="AA25" s="196"/>
      <c r="AB25" s="143"/>
      <c r="AC25" s="199"/>
    </row>
    <row r="26" spans="2:29" ht="21" customHeight="1">
      <c r="B26" s="96"/>
      <c r="C26" s="105"/>
      <c r="D26" s="272"/>
      <c r="E26" s="211"/>
      <c r="F26" s="367"/>
      <c r="G26" s="96"/>
      <c r="H26" s="143" t="s">
        <v>594</v>
      </c>
      <c r="I26" s="323" t="s">
        <v>401</v>
      </c>
      <c r="J26" s="222">
        <v>450</v>
      </c>
      <c r="K26" s="369"/>
      <c r="L26" s="96"/>
      <c r="M26" s="103"/>
      <c r="N26" s="103"/>
      <c r="O26" s="219"/>
      <c r="P26" s="367"/>
      <c r="Q26" s="103"/>
      <c r="R26" s="105"/>
      <c r="S26" s="99"/>
      <c r="T26" s="223"/>
      <c r="U26" s="367"/>
      <c r="V26" s="96"/>
      <c r="W26" s="105"/>
      <c r="X26" s="99"/>
      <c r="Y26" s="228"/>
      <c r="Z26" s="367"/>
      <c r="AA26" s="196"/>
      <c r="AB26" s="143"/>
      <c r="AC26" s="199"/>
    </row>
    <row r="27" spans="2:29" ht="21" customHeight="1">
      <c r="B27" s="96"/>
      <c r="C27" s="105"/>
      <c r="D27" s="272"/>
      <c r="E27" s="211"/>
      <c r="F27" s="367"/>
      <c r="G27" s="560" t="s">
        <v>364</v>
      </c>
      <c r="H27" s="101" t="s">
        <v>593</v>
      </c>
      <c r="I27" s="242" t="s">
        <v>401</v>
      </c>
      <c r="J27" s="223">
        <v>250</v>
      </c>
      <c r="K27" s="369"/>
      <c r="L27" s="96"/>
      <c r="M27" s="103"/>
      <c r="N27" s="103"/>
      <c r="O27" s="219"/>
      <c r="P27" s="367"/>
      <c r="Q27" s="103"/>
      <c r="R27" s="105"/>
      <c r="S27" s="99"/>
      <c r="T27" s="223"/>
      <c r="U27" s="367"/>
      <c r="V27" s="96"/>
      <c r="W27" s="105"/>
      <c r="X27" s="99"/>
      <c r="Y27" s="228"/>
      <c r="Z27" s="367"/>
      <c r="AA27" s="196"/>
      <c r="AB27" s="543" t="s">
        <v>661</v>
      </c>
      <c r="AC27" s="561"/>
    </row>
    <row r="28" spans="2:29" ht="21" customHeight="1">
      <c r="B28" s="96"/>
      <c r="C28" s="105"/>
      <c r="D28" s="272"/>
      <c r="E28" s="211"/>
      <c r="F28" s="367"/>
      <c r="G28" s="130"/>
      <c r="H28" s="101"/>
      <c r="I28" s="242"/>
      <c r="J28" s="223"/>
      <c r="K28" s="261"/>
      <c r="L28" s="96"/>
      <c r="M28" s="103"/>
      <c r="N28" s="103"/>
      <c r="O28" s="219"/>
      <c r="P28" s="367"/>
      <c r="Q28" s="103"/>
      <c r="R28" s="105"/>
      <c r="S28" s="99"/>
      <c r="T28" s="223"/>
      <c r="U28" s="367"/>
      <c r="V28" s="96"/>
      <c r="W28" s="105"/>
      <c r="X28" s="99"/>
      <c r="Y28" s="228"/>
      <c r="Z28" s="367"/>
      <c r="AA28" s="196"/>
      <c r="AB28" s="144"/>
      <c r="AC28" s="199"/>
    </row>
    <row r="29" spans="2:29" ht="21" customHeight="1">
      <c r="B29" s="133"/>
      <c r="C29" s="134"/>
      <c r="D29" s="41"/>
      <c r="E29" s="240"/>
      <c r="F29" s="367"/>
      <c r="G29" s="133"/>
      <c r="H29" s="143"/>
      <c r="I29" s="323"/>
      <c r="J29" s="222"/>
      <c r="K29" s="261"/>
      <c r="L29" s="133"/>
      <c r="M29" s="1"/>
      <c r="N29" s="1"/>
      <c r="O29" s="221"/>
      <c r="P29" s="367"/>
      <c r="Q29" s="1"/>
      <c r="R29" s="134"/>
      <c r="S29" s="124"/>
      <c r="T29" s="222"/>
      <c r="U29" s="367"/>
      <c r="V29" s="133"/>
      <c r="W29" s="134"/>
      <c r="X29" s="124"/>
      <c r="Y29" s="227"/>
      <c r="Z29" s="367"/>
      <c r="AA29" s="196"/>
      <c r="AB29" s="143"/>
      <c r="AC29" s="199"/>
    </row>
    <row r="30" spans="2:29" ht="21" customHeight="1">
      <c r="B30" s="637" t="s">
        <v>2</v>
      </c>
      <c r="C30" s="638"/>
      <c r="D30" s="638"/>
      <c r="E30" s="213">
        <f>SUM(E20:E29)</f>
        <v>4600</v>
      </c>
      <c r="F30" s="321">
        <f>SUM(F20:F29)</f>
        <v>0</v>
      </c>
      <c r="G30" s="637" t="s">
        <v>2</v>
      </c>
      <c r="H30" s="638"/>
      <c r="I30" s="639"/>
      <c r="J30" s="163">
        <f>SUM(J20:J29)</f>
        <v>3750</v>
      </c>
      <c r="K30" s="321">
        <f>SUM(K20:K29)</f>
        <v>0</v>
      </c>
      <c r="L30" s="637" t="s">
        <v>2</v>
      </c>
      <c r="M30" s="638"/>
      <c r="N30" s="638"/>
      <c r="O30" s="226">
        <f>SUM(O20:O29)</f>
        <v>950</v>
      </c>
      <c r="P30" s="398">
        <f>SUM(P20:P29)</f>
        <v>0</v>
      </c>
      <c r="Q30" s="638" t="s">
        <v>2</v>
      </c>
      <c r="R30" s="638"/>
      <c r="S30" s="639"/>
      <c r="T30" s="163">
        <f>SUM(T20:T29)</f>
        <v>1900</v>
      </c>
      <c r="U30" s="406">
        <f>SUM(U20:U29)</f>
        <v>0</v>
      </c>
      <c r="V30" s="637" t="s">
        <v>2</v>
      </c>
      <c r="W30" s="638"/>
      <c r="X30" s="639"/>
      <c r="Y30" s="230">
        <f>SUM(Y20:Y29)</f>
        <v>1450</v>
      </c>
      <c r="Z30" s="398">
        <f>SUM(Z20:Z29)</f>
        <v>0</v>
      </c>
      <c r="AA30" s="634"/>
      <c r="AB30" s="634"/>
      <c r="AC30" s="167"/>
    </row>
    <row r="31" spans="2:30" ht="13.5" customHeight="1">
      <c r="B31" s="14" t="s">
        <v>572</v>
      </c>
      <c r="C31" s="13"/>
      <c r="D31" s="1"/>
      <c r="E31" s="222"/>
      <c r="F31" s="374"/>
      <c r="G31" s="1"/>
      <c r="H31" s="1"/>
      <c r="I31" s="1"/>
      <c r="J31" s="222"/>
      <c r="K31" s="375"/>
      <c r="L31" s="1"/>
      <c r="M31" s="1"/>
      <c r="N31" s="1"/>
      <c r="O31" s="222"/>
      <c r="P31" s="191"/>
      <c r="Q31" s="1"/>
      <c r="R31" s="1"/>
      <c r="S31" s="1"/>
      <c r="T31" s="222"/>
      <c r="U31" s="375"/>
      <c r="V31" s="1"/>
      <c r="W31" s="1"/>
      <c r="X31" s="1"/>
      <c r="Y31" s="222"/>
      <c r="Z31" s="191"/>
      <c r="AA31" s="110"/>
      <c r="AB31" s="41"/>
      <c r="AC31" s="7"/>
      <c r="AD31" s="110"/>
    </row>
    <row r="32" spans="2:29" ht="14.25" customHeight="1">
      <c r="B32" s="669" t="s">
        <v>575</v>
      </c>
      <c r="C32" s="670"/>
      <c r="D32" s="670"/>
      <c r="E32" s="670"/>
      <c r="F32" s="670"/>
      <c r="G32" s="670"/>
      <c r="H32" s="670"/>
      <c r="I32" s="670"/>
      <c r="J32" s="670"/>
      <c r="K32" s="670"/>
      <c r="L32" s="670"/>
      <c r="M32" s="670"/>
      <c r="N32" s="670"/>
      <c r="O32" s="670"/>
      <c r="P32" s="670"/>
      <c r="Q32" s="670"/>
      <c r="R32" s="670"/>
      <c r="S32" s="670"/>
      <c r="T32" s="670"/>
      <c r="U32" s="670"/>
      <c r="V32" s="670"/>
      <c r="W32" s="670"/>
      <c r="X32" s="670"/>
      <c r="Y32" s="670"/>
      <c r="Z32" s="670"/>
      <c r="AA32" s="670"/>
      <c r="AB32" s="670"/>
      <c r="AC32" s="670"/>
    </row>
    <row r="33" spans="2:29" ht="14.25" customHeight="1">
      <c r="B33" s="669" t="s">
        <v>626</v>
      </c>
      <c r="C33" s="670"/>
      <c r="D33" s="670"/>
      <c r="E33" s="670"/>
      <c r="F33" s="670"/>
      <c r="G33" s="670"/>
      <c r="H33" s="670"/>
      <c r="I33" s="670"/>
      <c r="J33" s="670"/>
      <c r="K33" s="670"/>
      <c r="L33" s="670"/>
      <c r="M33" s="670"/>
      <c r="N33" s="670"/>
      <c r="O33" s="670"/>
      <c r="P33" s="670"/>
      <c r="Q33" s="670"/>
      <c r="R33" s="670"/>
      <c r="S33" s="670"/>
      <c r="T33" s="670"/>
      <c r="U33" s="670"/>
      <c r="V33" s="670"/>
      <c r="W33" s="670"/>
      <c r="X33" s="670"/>
      <c r="Y33" s="670"/>
      <c r="Z33" s="670"/>
      <c r="AA33" s="670"/>
      <c r="AB33" s="670"/>
      <c r="AC33" s="670"/>
    </row>
    <row r="34" spans="2:29" ht="13.5">
      <c r="B34" s="669" t="s">
        <v>573</v>
      </c>
      <c r="C34" s="670"/>
      <c r="D34" s="670"/>
      <c r="E34" s="670"/>
      <c r="F34" s="670"/>
      <c r="G34" s="670"/>
      <c r="H34" s="670"/>
      <c r="I34" s="670"/>
      <c r="J34" s="670"/>
      <c r="K34" s="670"/>
      <c r="L34" s="670"/>
      <c r="M34" s="670"/>
      <c r="N34" s="670"/>
      <c r="O34" s="670"/>
      <c r="P34" s="670"/>
      <c r="Q34" s="670"/>
      <c r="R34" s="670"/>
      <c r="S34" s="670"/>
      <c r="T34" s="670"/>
      <c r="U34" s="670"/>
      <c r="V34" s="670"/>
      <c r="W34" s="670"/>
      <c r="X34" s="670"/>
      <c r="Y34" s="670"/>
      <c r="Z34" s="670"/>
      <c r="AA34" s="670"/>
      <c r="AB34" s="670"/>
      <c r="AC34" s="670"/>
    </row>
    <row r="35" spans="2:26" ht="8.25" customHeight="1">
      <c r="B35" s="14"/>
      <c r="C35" s="1"/>
      <c r="D35" s="1"/>
      <c r="E35" s="222"/>
      <c r="F35" s="374"/>
      <c r="G35" s="1"/>
      <c r="H35" s="1"/>
      <c r="I35" s="1"/>
      <c r="J35" s="222"/>
      <c r="K35" s="375"/>
      <c r="L35" s="1"/>
      <c r="M35" s="1"/>
      <c r="N35" s="1"/>
      <c r="O35" s="222"/>
      <c r="P35" s="191"/>
      <c r="Q35" s="1"/>
      <c r="R35" s="1"/>
      <c r="S35" s="1"/>
      <c r="T35" s="222"/>
      <c r="U35" s="375"/>
      <c r="V35" s="1"/>
      <c r="W35" s="1"/>
      <c r="X35" s="1"/>
      <c r="Y35" s="222"/>
      <c r="Z35" s="191"/>
    </row>
    <row r="36" spans="2:30" ht="14.25">
      <c r="B36" s="94" t="s">
        <v>612</v>
      </c>
      <c r="C36" s="2"/>
      <c r="E36" s="2"/>
      <c r="F36" s="2"/>
      <c r="J36" s="2"/>
      <c r="K36" s="2"/>
      <c r="M36" s="2"/>
      <c r="O36" s="2"/>
      <c r="P36" s="2"/>
      <c r="R36" s="1"/>
      <c r="T36" s="148"/>
      <c r="U36" s="5"/>
      <c r="AA36" s="110"/>
      <c r="AB36" s="41" t="str">
        <f>'表紙'!P36</f>
        <v>（2024年4月現在）</v>
      </c>
      <c r="AC36" s="7" t="s">
        <v>361</v>
      </c>
      <c r="AD36" s="110"/>
    </row>
  </sheetData>
  <sheetProtection password="CCCF" sheet="1" selectLockedCells="1"/>
  <mergeCells count="52">
    <mergeCell ref="B32:AC32"/>
    <mergeCell ref="B33:AC33"/>
    <mergeCell ref="B34:AC34"/>
    <mergeCell ref="AA19:AC19"/>
    <mergeCell ref="V30:X30"/>
    <mergeCell ref="AA30:AB30"/>
    <mergeCell ref="V19:Y19"/>
    <mergeCell ref="B19:E19"/>
    <mergeCell ref="B30:D30"/>
    <mergeCell ref="G30:I30"/>
    <mergeCell ref="AA18:AB18"/>
    <mergeCell ref="V17:X17"/>
    <mergeCell ref="C18:E18"/>
    <mergeCell ref="F18:G18"/>
    <mergeCell ref="H18:I18"/>
    <mergeCell ref="O18:P18"/>
    <mergeCell ref="Q18:R18"/>
    <mergeCell ref="AA17:AB17"/>
    <mergeCell ref="Q17:S17"/>
    <mergeCell ref="B5:E5"/>
    <mergeCell ref="H7:I7"/>
    <mergeCell ref="Q4:R4"/>
    <mergeCell ref="Q5:T5"/>
    <mergeCell ref="G19:J19"/>
    <mergeCell ref="B17:D17"/>
    <mergeCell ref="G17:I17"/>
    <mergeCell ref="L17:N17"/>
    <mergeCell ref="C4:E4"/>
    <mergeCell ref="L19:O19"/>
    <mergeCell ref="Q30:S30"/>
    <mergeCell ref="L30:N30"/>
    <mergeCell ref="Q2:V2"/>
    <mergeCell ref="V5:Y5"/>
    <mergeCell ref="G5:J5"/>
    <mergeCell ref="L5:O5"/>
    <mergeCell ref="Q19:T19"/>
    <mergeCell ref="O4:P4"/>
    <mergeCell ref="H2:M2"/>
    <mergeCell ref="F4:G4"/>
    <mergeCell ref="E3:G3"/>
    <mergeCell ref="H4:I4"/>
    <mergeCell ref="Q3:V3"/>
    <mergeCell ref="E2:G2"/>
    <mergeCell ref="H3:M3"/>
    <mergeCell ref="N2:P2"/>
    <mergeCell ref="N3:P3"/>
    <mergeCell ref="W8:Y8"/>
    <mergeCell ref="Z2:AC2"/>
    <mergeCell ref="Z3:AB3"/>
    <mergeCell ref="AA5:AC5"/>
    <mergeCell ref="W2:Y2"/>
    <mergeCell ref="W3:Y3"/>
  </mergeCells>
  <conditionalFormatting sqref="F6">
    <cfRule type="expression" priority="61" dxfId="0" stopIfTrue="1">
      <formula>F6&gt;E6</formula>
    </cfRule>
  </conditionalFormatting>
  <conditionalFormatting sqref="F7">
    <cfRule type="expression" priority="60" dxfId="0" stopIfTrue="1">
      <formula>F7&gt;E7</formula>
    </cfRule>
  </conditionalFormatting>
  <conditionalFormatting sqref="F8">
    <cfRule type="expression" priority="59" dxfId="0" stopIfTrue="1">
      <formula>F8&gt;E8</formula>
    </cfRule>
  </conditionalFormatting>
  <conditionalFormatting sqref="F9">
    <cfRule type="expression" priority="58" dxfId="0" stopIfTrue="1">
      <formula>F9&gt;E9</formula>
    </cfRule>
  </conditionalFormatting>
  <conditionalFormatting sqref="F10">
    <cfRule type="expression" priority="57" dxfId="0" stopIfTrue="1">
      <formula>F10&gt;E10</formula>
    </cfRule>
  </conditionalFormatting>
  <conditionalFormatting sqref="F11">
    <cfRule type="expression" priority="56" dxfId="0" stopIfTrue="1">
      <formula>F11&gt;E11</formula>
    </cfRule>
  </conditionalFormatting>
  <conditionalFormatting sqref="F12">
    <cfRule type="expression" priority="55" dxfId="0" stopIfTrue="1">
      <formula>F12&gt;E12</formula>
    </cfRule>
  </conditionalFormatting>
  <conditionalFormatting sqref="F13">
    <cfRule type="expression" priority="54" dxfId="0" stopIfTrue="1">
      <formula>F13&gt;E13</formula>
    </cfRule>
  </conditionalFormatting>
  <conditionalFormatting sqref="F14">
    <cfRule type="expression" priority="53" dxfId="0" stopIfTrue="1">
      <formula>F14&gt;E14</formula>
    </cfRule>
  </conditionalFormatting>
  <conditionalFormatting sqref="K7">
    <cfRule type="expression" priority="52" dxfId="0" stopIfTrue="1">
      <formula>K7&gt;J7</formula>
    </cfRule>
  </conditionalFormatting>
  <conditionalFormatting sqref="P6">
    <cfRule type="expression" priority="51" dxfId="0" stopIfTrue="1">
      <formula>P6&gt;O6</formula>
    </cfRule>
  </conditionalFormatting>
  <conditionalFormatting sqref="P7">
    <cfRule type="expression" priority="50" dxfId="0" stopIfTrue="1">
      <formula>P7&gt;O7</formula>
    </cfRule>
  </conditionalFormatting>
  <conditionalFormatting sqref="P8">
    <cfRule type="expression" priority="49" dxfId="0" stopIfTrue="1">
      <formula>P8&gt;O8</formula>
    </cfRule>
  </conditionalFormatting>
  <conditionalFormatting sqref="U6">
    <cfRule type="expression" priority="44" dxfId="0" stopIfTrue="1">
      <formula>U6&gt;T6</formula>
    </cfRule>
  </conditionalFormatting>
  <conditionalFormatting sqref="U7">
    <cfRule type="expression" priority="43" dxfId="0" stopIfTrue="1">
      <formula>U7&gt;T7</formula>
    </cfRule>
  </conditionalFormatting>
  <conditionalFormatting sqref="U8">
    <cfRule type="expression" priority="42" dxfId="0" stopIfTrue="1">
      <formula>U8&gt;T8</formula>
    </cfRule>
  </conditionalFormatting>
  <conditionalFormatting sqref="Z6">
    <cfRule type="expression" priority="41" dxfId="0" stopIfTrue="1">
      <formula>Z6&gt;Y6</formula>
    </cfRule>
  </conditionalFormatting>
  <conditionalFormatting sqref="Z7">
    <cfRule type="expression" priority="40" dxfId="0" stopIfTrue="1">
      <formula>Z7&gt;Y7</formula>
    </cfRule>
  </conditionalFormatting>
  <conditionalFormatting sqref="Z10">
    <cfRule type="expression" priority="38" dxfId="0" stopIfTrue="1">
      <formula>Z10&gt;Y10</formula>
    </cfRule>
  </conditionalFormatting>
  <conditionalFormatting sqref="F20">
    <cfRule type="expression" priority="36" dxfId="0" stopIfTrue="1">
      <formula>F20&gt;E20</formula>
    </cfRule>
  </conditionalFormatting>
  <conditionalFormatting sqref="F21">
    <cfRule type="expression" priority="35" dxfId="0" stopIfTrue="1">
      <formula>F21&gt;E21</formula>
    </cfRule>
  </conditionalFormatting>
  <conditionalFormatting sqref="F22">
    <cfRule type="expression" priority="34" dxfId="0" stopIfTrue="1">
      <formula>F22&gt;E22</formula>
    </cfRule>
  </conditionalFormatting>
  <conditionalFormatting sqref="K22">
    <cfRule type="expression" priority="33" dxfId="0" stopIfTrue="1">
      <formula>K22&gt;J22</formula>
    </cfRule>
  </conditionalFormatting>
  <conditionalFormatting sqref="K23">
    <cfRule type="expression" priority="32" dxfId="0" stopIfTrue="1">
      <formula>K23&gt;J23</formula>
    </cfRule>
  </conditionalFormatting>
  <conditionalFormatting sqref="K24">
    <cfRule type="expression" priority="31" dxfId="0" stopIfTrue="1">
      <formula>K24&gt;J24</formula>
    </cfRule>
  </conditionalFormatting>
  <conditionalFormatting sqref="K25">
    <cfRule type="expression" priority="30" dxfId="0" stopIfTrue="1">
      <formula>K25&gt;J25</formula>
    </cfRule>
  </conditionalFormatting>
  <conditionalFormatting sqref="K26">
    <cfRule type="expression" priority="29" dxfId="0" stopIfTrue="1">
      <formula>K26&gt;J26</formula>
    </cfRule>
  </conditionalFormatting>
  <conditionalFormatting sqref="K27">
    <cfRule type="expression" priority="28" dxfId="0" stopIfTrue="1">
      <formula>K27&gt;J27</formula>
    </cfRule>
  </conditionalFormatting>
  <conditionalFormatting sqref="K28">
    <cfRule type="expression" priority="27" dxfId="0" stopIfTrue="1">
      <formula>K28&gt;J28</formula>
    </cfRule>
  </conditionalFormatting>
  <conditionalFormatting sqref="K29">
    <cfRule type="expression" priority="26" dxfId="0" stopIfTrue="1">
      <formula>K29&gt;J29</formula>
    </cfRule>
  </conditionalFormatting>
  <conditionalFormatting sqref="P20">
    <cfRule type="expression" priority="25" dxfId="0" stopIfTrue="1">
      <formula>P20&gt;O20</formula>
    </cfRule>
  </conditionalFormatting>
  <conditionalFormatting sqref="U20">
    <cfRule type="expression" priority="23" dxfId="0" stopIfTrue="1">
      <formula>U20&gt;T20</formula>
    </cfRule>
  </conditionalFormatting>
  <conditionalFormatting sqref="Z20">
    <cfRule type="expression" priority="22" dxfId="0" stopIfTrue="1">
      <formula>Z20&gt;Y20</formula>
    </cfRule>
  </conditionalFormatting>
  <conditionalFormatting sqref="Z21">
    <cfRule type="expression" priority="21" dxfId="0" stopIfTrue="1">
      <formula>Z21&gt;Y21</formula>
    </cfRule>
  </conditionalFormatting>
  <conditionalFormatting sqref="Z22">
    <cfRule type="expression" priority="20" dxfId="0" stopIfTrue="1">
      <formula>Z22&gt;Y22</formula>
    </cfRule>
  </conditionalFormatting>
  <conditionalFormatting sqref="Z23">
    <cfRule type="expression" priority="19" dxfId="0" stopIfTrue="1">
      <formula>Z23&gt;Y23</formula>
    </cfRule>
  </conditionalFormatting>
  <conditionalFormatting sqref="Z9">
    <cfRule type="expression" priority="18" dxfId="0" stopIfTrue="1">
      <formula>Z9&gt;Y9</formula>
    </cfRule>
  </conditionalFormatting>
  <conditionalFormatting sqref="Z7">
    <cfRule type="expression" priority="17" dxfId="0" stopIfTrue="1">
      <formula>Z7&gt;Y7</formula>
    </cfRule>
  </conditionalFormatting>
  <conditionalFormatting sqref="Z9">
    <cfRule type="expression" priority="16" dxfId="0" stopIfTrue="1">
      <formula>Z9&gt;Y9</formula>
    </cfRule>
  </conditionalFormatting>
  <conditionalFormatting sqref="Z10">
    <cfRule type="expression" priority="15" dxfId="0" stopIfTrue="1">
      <formula>Z10&gt;Y10</formula>
    </cfRule>
  </conditionalFormatting>
  <conditionalFormatting sqref="P9">
    <cfRule type="expression" priority="13" dxfId="0" stopIfTrue="1">
      <formula>P9&gt;O9</formula>
    </cfRule>
  </conditionalFormatting>
  <conditionalFormatting sqref="P10">
    <cfRule type="expression" priority="12" dxfId="0" stopIfTrue="1">
      <formula>P10&gt;O10</formula>
    </cfRule>
  </conditionalFormatting>
  <conditionalFormatting sqref="P11">
    <cfRule type="expression" priority="11" dxfId="0" stopIfTrue="1">
      <formula>P11&gt;O11</formula>
    </cfRule>
  </conditionalFormatting>
  <conditionalFormatting sqref="K6">
    <cfRule type="expression" priority="10" dxfId="0" stopIfTrue="1">
      <formula>K6&gt;J6</formula>
    </cfRule>
  </conditionalFormatting>
  <conditionalFormatting sqref="K20">
    <cfRule type="expression" priority="9" dxfId="0" stopIfTrue="1">
      <formula>K20&gt;J20</formula>
    </cfRule>
  </conditionalFormatting>
  <conditionalFormatting sqref="F23:F29 K21 P21:P29 U21:U29 Z25:Z29 Z8 Z11:Z16 U9:U16 P12:P16 K8:K16 F15:F16">
    <cfRule type="expression" priority="8" dxfId="0" stopIfTrue="1">
      <formula>F8&gt;E8</formula>
    </cfRule>
  </conditionalFormatting>
  <conditionalFormatting sqref="K20">
    <cfRule type="expression" priority="6" dxfId="0" stopIfTrue="1">
      <formula>K20&gt;J20</formula>
    </cfRule>
  </conditionalFormatting>
  <conditionalFormatting sqref="K21">
    <cfRule type="expression" priority="5" dxfId="0" stopIfTrue="1">
      <formula>K21&gt;J21</formula>
    </cfRule>
  </conditionalFormatting>
  <conditionalFormatting sqref="K22">
    <cfRule type="expression" priority="4" dxfId="0" stopIfTrue="1">
      <formula>K22&gt;J22</formula>
    </cfRule>
  </conditionalFormatting>
  <conditionalFormatting sqref="K23">
    <cfRule type="expression" priority="3" dxfId="0" stopIfTrue="1">
      <formula>K23&gt;J23</formula>
    </cfRule>
  </conditionalFormatting>
  <conditionalFormatting sqref="K24">
    <cfRule type="expression" priority="2" dxfId="0" stopIfTrue="1">
      <formula>K24&gt;J24</formula>
    </cfRule>
  </conditionalFormatting>
  <conditionalFormatting sqref="K25">
    <cfRule type="expression" priority="1" dxfId="0" stopIfTrue="1">
      <formula>K25&gt;J25</formula>
    </cfRule>
  </conditionalFormatting>
  <dataValidations count="2">
    <dataValidation operator="lessThanOrEqual" allowBlank="1" showInputMessage="1" showErrorMessage="1" sqref="AA36:IV65536 A36:B65536 A1:B30 C17:Z19 C30:Z31 C35:Z65536 H3:M3 AC12:IV13 I1:Z1 N2:N3 Q2:Z3 AB12 AA1:IV11 G27:G28 AA12:AA13 C1:G5 H1:H2 H4:Z5 B31:B35 AA14:IV30"/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16 K6:K16 P6:P16 U6:U16 Z20:Z29 F20:F29 P20:P29 Z6:Z16 U20:U29 K20:K29">
      <formula1>AND(F6&lt;=E6,MOD(F6,50)=0)</formula1>
    </dataValidation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27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0.7460937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157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FA1" s="2"/>
    </row>
    <row r="2" spans="2:157" ht="28.5" customHeight="1">
      <c r="B2" s="12" t="s">
        <v>119</v>
      </c>
      <c r="C2" s="12"/>
      <c r="D2" s="12"/>
      <c r="E2" s="637" t="s">
        <v>6</v>
      </c>
      <c r="F2" s="638"/>
      <c r="G2" s="660"/>
      <c r="H2" s="653">
        <f>'表紙'!E3</f>
        <v>0</v>
      </c>
      <c r="I2" s="654"/>
      <c r="J2" s="654"/>
      <c r="K2" s="654"/>
      <c r="L2" s="654"/>
      <c r="M2" s="655"/>
      <c r="N2" s="637" t="s">
        <v>7</v>
      </c>
      <c r="O2" s="638"/>
      <c r="P2" s="660"/>
      <c r="Q2" s="654">
        <f>'表紙'!K3</f>
        <v>0</v>
      </c>
      <c r="R2" s="654"/>
      <c r="S2" s="654"/>
      <c r="T2" s="654"/>
      <c r="U2" s="654"/>
      <c r="V2" s="655"/>
      <c r="W2" s="637" t="s">
        <v>8</v>
      </c>
      <c r="X2" s="638"/>
      <c r="Y2" s="660"/>
      <c r="Z2" s="653">
        <f>'表紙'!P3</f>
        <v>0</v>
      </c>
      <c r="AA2" s="654"/>
      <c r="AB2" s="654"/>
      <c r="AC2" s="655"/>
      <c r="FA2" s="2"/>
    </row>
    <row r="3" spans="2:29" ht="28.5" customHeight="1">
      <c r="B3" s="6"/>
      <c r="C3" s="6"/>
      <c r="D3" s="6"/>
      <c r="E3" s="633" t="s">
        <v>9</v>
      </c>
      <c r="F3" s="634"/>
      <c r="G3" s="665"/>
      <c r="H3" s="666">
        <f>'表紙'!E4</f>
        <v>0</v>
      </c>
      <c r="I3" s="667"/>
      <c r="J3" s="667"/>
      <c r="K3" s="667"/>
      <c r="L3" s="667"/>
      <c r="M3" s="668"/>
      <c r="N3" s="637" t="s">
        <v>265</v>
      </c>
      <c r="O3" s="638"/>
      <c r="P3" s="660"/>
      <c r="Q3" s="658">
        <f>'表紙'!K4</f>
        <v>0</v>
      </c>
      <c r="R3" s="658"/>
      <c r="S3" s="658"/>
      <c r="T3" s="658"/>
      <c r="U3" s="658"/>
      <c r="V3" s="659"/>
      <c r="W3" s="637" t="s">
        <v>10</v>
      </c>
      <c r="X3" s="638"/>
      <c r="Y3" s="660"/>
      <c r="Z3" s="656">
        <f>SUM(O4+O11)</f>
        <v>0</v>
      </c>
      <c r="AA3" s="657"/>
      <c r="AB3" s="657"/>
      <c r="AC3" s="40" t="s">
        <v>1</v>
      </c>
    </row>
    <row r="4" spans="3:18" s="8" customFormat="1" ht="27.75" customHeight="1">
      <c r="C4" s="646" t="s">
        <v>172</v>
      </c>
      <c r="D4" s="646"/>
      <c r="E4" s="646"/>
      <c r="F4" s="647" t="s">
        <v>11</v>
      </c>
      <c r="G4" s="647"/>
      <c r="H4" s="648">
        <f>SUM(E10+O10+T10+Y10)</f>
        <v>4350</v>
      </c>
      <c r="I4" s="647"/>
      <c r="J4" s="9" t="s">
        <v>1</v>
      </c>
      <c r="K4" s="9" t="s">
        <v>264</v>
      </c>
      <c r="L4" s="10"/>
      <c r="M4" s="11" t="s">
        <v>121</v>
      </c>
      <c r="N4" s="10"/>
      <c r="O4" s="649">
        <f>SUM(F10+P10+U10+Z10)</f>
        <v>0</v>
      </c>
      <c r="P4" s="650"/>
      <c r="Q4" s="651" t="s">
        <v>1</v>
      </c>
      <c r="R4" s="651"/>
    </row>
    <row r="5" spans="2:29" ht="21.75" customHeight="1">
      <c r="B5" s="637" t="s">
        <v>138</v>
      </c>
      <c r="C5" s="638"/>
      <c r="D5" s="638"/>
      <c r="E5" s="639"/>
      <c r="F5" s="18" t="s">
        <v>125</v>
      </c>
      <c r="G5" s="637"/>
      <c r="H5" s="638"/>
      <c r="I5" s="638"/>
      <c r="J5" s="639"/>
      <c r="K5" s="19"/>
      <c r="L5" s="638" t="s">
        <v>139</v>
      </c>
      <c r="M5" s="638"/>
      <c r="N5" s="638"/>
      <c r="O5" s="638"/>
      <c r="P5" s="42" t="s">
        <v>125</v>
      </c>
      <c r="Q5" s="637" t="s">
        <v>140</v>
      </c>
      <c r="R5" s="638"/>
      <c r="S5" s="638"/>
      <c r="T5" s="639"/>
      <c r="U5" s="19" t="s">
        <v>125</v>
      </c>
      <c r="V5" s="637" t="s">
        <v>126</v>
      </c>
      <c r="W5" s="638"/>
      <c r="X5" s="638"/>
      <c r="Y5" s="639"/>
      <c r="Z5" s="18" t="s">
        <v>125</v>
      </c>
      <c r="AA5" s="652" t="s">
        <v>263</v>
      </c>
      <c r="AB5" s="642"/>
      <c r="AC5" s="643"/>
    </row>
    <row r="6" spans="2:29" ht="21.75" customHeight="1">
      <c r="B6" s="133"/>
      <c r="C6" s="134" t="s">
        <v>60</v>
      </c>
      <c r="D6" s="239" t="s">
        <v>401</v>
      </c>
      <c r="E6" s="218">
        <v>1500</v>
      </c>
      <c r="F6" s="435"/>
      <c r="G6" s="117"/>
      <c r="H6" s="121"/>
      <c r="I6" s="326"/>
      <c r="J6" s="327"/>
      <c r="K6" s="368"/>
      <c r="L6" s="1"/>
      <c r="M6" s="134"/>
      <c r="N6" s="145"/>
      <c r="O6" s="210"/>
      <c r="P6" s="368"/>
      <c r="Q6" s="117"/>
      <c r="R6" s="119"/>
      <c r="S6" s="120"/>
      <c r="T6" s="227"/>
      <c r="U6" s="368"/>
      <c r="V6" s="1"/>
      <c r="W6" s="134" t="s">
        <v>60</v>
      </c>
      <c r="X6" s="1"/>
      <c r="Y6" s="218">
        <v>400</v>
      </c>
      <c r="Z6" s="435"/>
      <c r="AA6" s="170"/>
      <c r="AB6" s="143"/>
      <c r="AC6" s="199"/>
    </row>
    <row r="7" spans="2:29" ht="21.75" customHeight="1">
      <c r="B7" s="96"/>
      <c r="C7" s="105" t="s">
        <v>84</v>
      </c>
      <c r="D7" s="242" t="s">
        <v>401</v>
      </c>
      <c r="E7" s="219">
        <v>1950</v>
      </c>
      <c r="F7" s="369"/>
      <c r="G7" s="96"/>
      <c r="H7" s="116"/>
      <c r="I7" s="106"/>
      <c r="J7" s="262"/>
      <c r="K7" s="261"/>
      <c r="L7" s="103"/>
      <c r="M7" s="105"/>
      <c r="N7" s="103"/>
      <c r="O7" s="211"/>
      <c r="P7" s="261"/>
      <c r="Q7" s="96"/>
      <c r="R7" s="105"/>
      <c r="S7" s="99"/>
      <c r="T7" s="228"/>
      <c r="U7" s="261"/>
      <c r="V7" s="103"/>
      <c r="W7" s="105" t="s">
        <v>174</v>
      </c>
      <c r="X7" s="103"/>
      <c r="Y7" s="219">
        <v>500</v>
      </c>
      <c r="Z7" s="369"/>
      <c r="AA7" s="170"/>
      <c r="AB7" s="15"/>
      <c r="AC7" s="199"/>
    </row>
    <row r="8" spans="2:29" ht="21.75" customHeight="1">
      <c r="B8" s="96"/>
      <c r="C8" s="105"/>
      <c r="D8" s="103"/>
      <c r="E8" s="219"/>
      <c r="F8" s="247"/>
      <c r="G8" s="96"/>
      <c r="H8" s="105"/>
      <c r="I8" s="106"/>
      <c r="J8" s="262"/>
      <c r="K8" s="261"/>
      <c r="L8" s="103"/>
      <c r="M8" s="105"/>
      <c r="N8" s="103"/>
      <c r="O8" s="211"/>
      <c r="P8" s="261"/>
      <c r="Q8" s="96"/>
      <c r="R8" s="105"/>
      <c r="S8" s="99"/>
      <c r="T8" s="228"/>
      <c r="U8" s="261"/>
      <c r="V8" s="103"/>
      <c r="W8" s="105"/>
      <c r="X8" s="103"/>
      <c r="Y8" s="219"/>
      <c r="Z8" s="214"/>
      <c r="AA8" s="170"/>
      <c r="AB8" s="15"/>
      <c r="AC8" s="199"/>
    </row>
    <row r="9" spans="2:29" ht="21.75" customHeight="1">
      <c r="B9" s="133"/>
      <c r="C9" s="134"/>
      <c r="D9" s="1"/>
      <c r="E9" s="248"/>
      <c r="F9" s="180"/>
      <c r="G9" s="133"/>
      <c r="H9" s="134"/>
      <c r="I9" s="135"/>
      <c r="J9" s="327"/>
      <c r="K9" s="291"/>
      <c r="L9" s="1"/>
      <c r="M9" s="134"/>
      <c r="N9" s="1"/>
      <c r="O9" s="240"/>
      <c r="P9" s="291"/>
      <c r="Q9" s="114"/>
      <c r="R9" s="159"/>
      <c r="S9" s="113"/>
      <c r="T9" s="227"/>
      <c r="U9" s="291"/>
      <c r="V9" s="112"/>
      <c r="W9" s="112"/>
      <c r="X9" s="112"/>
      <c r="Y9" s="248"/>
      <c r="Z9" s="180"/>
      <c r="AA9" s="170"/>
      <c r="AB9" s="15"/>
      <c r="AC9" s="199"/>
    </row>
    <row r="10" spans="2:29" ht="21.75" customHeight="1">
      <c r="B10" s="637" t="s">
        <v>2</v>
      </c>
      <c r="C10" s="638"/>
      <c r="D10" s="638"/>
      <c r="E10" s="213">
        <f>SUM(E6:E9)</f>
        <v>3450</v>
      </c>
      <c r="F10" s="321">
        <f>SUM(F6:F9)</f>
        <v>0</v>
      </c>
      <c r="G10" s="637"/>
      <c r="H10" s="638"/>
      <c r="I10" s="639"/>
      <c r="J10" s="297"/>
      <c r="K10" s="192"/>
      <c r="L10" s="638" t="s">
        <v>2</v>
      </c>
      <c r="M10" s="638"/>
      <c r="N10" s="638"/>
      <c r="O10" s="213">
        <f>SUM(O6:O9)</f>
        <v>0</v>
      </c>
      <c r="P10" s="406">
        <f>SUM(P6:P9)</f>
        <v>0</v>
      </c>
      <c r="Q10" s="637"/>
      <c r="R10" s="638"/>
      <c r="S10" s="639"/>
      <c r="T10" s="230">
        <f>SUM(T6:T9)</f>
        <v>0</v>
      </c>
      <c r="U10" s="398">
        <f>SUM(U6:U9)</f>
        <v>0</v>
      </c>
      <c r="V10" s="638" t="s">
        <v>2</v>
      </c>
      <c r="W10" s="638"/>
      <c r="X10" s="638"/>
      <c r="Y10" s="226">
        <f>SUM(Y6:Y9)</f>
        <v>900</v>
      </c>
      <c r="Z10" s="412">
        <f>SUM(Z6:Z9)</f>
        <v>0</v>
      </c>
      <c r="AA10" s="633"/>
      <c r="AB10" s="634"/>
      <c r="AC10" s="167">
        <f>SUM(AC6:AC9)</f>
        <v>0</v>
      </c>
    </row>
    <row r="11" spans="2:30" ht="27.75" customHeight="1">
      <c r="B11" s="41"/>
      <c r="C11" s="646" t="s">
        <v>173</v>
      </c>
      <c r="D11" s="646"/>
      <c r="E11" s="646"/>
      <c r="F11" s="647" t="s">
        <v>11</v>
      </c>
      <c r="G11" s="647"/>
      <c r="H11" s="648">
        <f>SUM(J21+O21+T21+Y21)</f>
        <v>12400</v>
      </c>
      <c r="I11" s="647"/>
      <c r="J11" s="9" t="s">
        <v>1</v>
      </c>
      <c r="K11" s="9" t="s">
        <v>264</v>
      </c>
      <c r="L11" s="10"/>
      <c r="M11" s="11" t="s">
        <v>121</v>
      </c>
      <c r="N11" s="10"/>
      <c r="O11" s="649">
        <f>SUM(K21+P21+U21+Z21)</f>
        <v>0</v>
      </c>
      <c r="P11" s="650"/>
      <c r="Q11" s="651" t="s">
        <v>1</v>
      </c>
      <c r="R11" s="651"/>
      <c r="S11" s="2"/>
      <c r="T11" s="148"/>
      <c r="U11" s="5"/>
      <c r="V11" s="2"/>
      <c r="W11" s="1"/>
      <c r="X11" s="1"/>
      <c r="Y11" s="1"/>
      <c r="Z11" s="1"/>
      <c r="AA11" s="636"/>
      <c r="AB11" s="636"/>
      <c r="AC11" s="1"/>
      <c r="AD11" s="2"/>
    </row>
    <row r="12" spans="2:29" ht="21.75" customHeight="1">
      <c r="B12" s="637" t="s">
        <v>138</v>
      </c>
      <c r="C12" s="638"/>
      <c r="D12" s="638"/>
      <c r="E12" s="639"/>
      <c r="F12" s="18" t="s">
        <v>125</v>
      </c>
      <c r="G12" s="637" t="s">
        <v>138</v>
      </c>
      <c r="H12" s="638"/>
      <c r="I12" s="638"/>
      <c r="J12" s="638"/>
      <c r="K12" s="38" t="s">
        <v>125</v>
      </c>
      <c r="L12" s="638" t="s">
        <v>139</v>
      </c>
      <c r="M12" s="638"/>
      <c r="N12" s="638"/>
      <c r="O12" s="638"/>
      <c r="P12" s="42" t="s">
        <v>125</v>
      </c>
      <c r="Q12" s="637" t="s">
        <v>140</v>
      </c>
      <c r="R12" s="638"/>
      <c r="S12" s="638"/>
      <c r="T12" s="639"/>
      <c r="U12" s="19" t="s">
        <v>125</v>
      </c>
      <c r="V12" s="638" t="s">
        <v>126</v>
      </c>
      <c r="W12" s="638"/>
      <c r="X12" s="638"/>
      <c r="Y12" s="639"/>
      <c r="Z12" s="18" t="s">
        <v>125</v>
      </c>
      <c r="AA12" s="652" t="s">
        <v>263</v>
      </c>
      <c r="AB12" s="642"/>
      <c r="AC12" s="643"/>
    </row>
    <row r="13" spans="2:29" ht="21.75" customHeight="1">
      <c r="B13" s="133"/>
      <c r="C13" s="134" t="s">
        <v>61</v>
      </c>
      <c r="D13" s="239" t="s">
        <v>401</v>
      </c>
      <c r="E13" s="218">
        <v>4700</v>
      </c>
      <c r="F13" s="435"/>
      <c r="G13" s="117"/>
      <c r="H13" s="119" t="s">
        <v>64</v>
      </c>
      <c r="I13" s="239" t="s">
        <v>401</v>
      </c>
      <c r="J13" s="222">
        <v>1600</v>
      </c>
      <c r="K13" s="435"/>
      <c r="L13" s="1"/>
      <c r="M13" s="134"/>
      <c r="N13" s="1"/>
      <c r="O13" s="210"/>
      <c r="P13" s="368"/>
      <c r="Q13" s="117"/>
      <c r="R13" s="119"/>
      <c r="S13" s="120"/>
      <c r="T13" s="281"/>
      <c r="U13" s="368"/>
      <c r="V13" s="1"/>
      <c r="W13" s="134" t="s">
        <v>184</v>
      </c>
      <c r="X13" s="1"/>
      <c r="Y13" s="218">
        <v>450</v>
      </c>
      <c r="Z13" s="435"/>
      <c r="AA13" s="170"/>
      <c r="AB13" s="143"/>
      <c r="AC13" s="199"/>
    </row>
    <row r="14" spans="2:29" ht="21.75" customHeight="1">
      <c r="B14" s="96"/>
      <c r="C14" s="766"/>
      <c r="D14" s="766"/>
      <c r="E14" s="219"/>
      <c r="F14" s="261"/>
      <c r="G14" s="96"/>
      <c r="H14" s="105" t="s">
        <v>609</v>
      </c>
      <c r="I14" s="242" t="s">
        <v>401</v>
      </c>
      <c r="J14" s="223">
        <v>1750</v>
      </c>
      <c r="K14" s="369"/>
      <c r="L14" s="103"/>
      <c r="M14" s="103"/>
      <c r="N14" s="103"/>
      <c r="O14" s="211"/>
      <c r="P14" s="261"/>
      <c r="Q14" s="96"/>
      <c r="R14" s="136"/>
      <c r="S14" s="99"/>
      <c r="T14" s="246"/>
      <c r="U14" s="261"/>
      <c r="V14" s="103"/>
      <c r="W14" s="105" t="s">
        <v>62</v>
      </c>
      <c r="X14" s="103"/>
      <c r="Y14" s="219">
        <v>550</v>
      </c>
      <c r="Z14" s="369"/>
      <c r="AA14" s="170"/>
      <c r="AB14" s="143"/>
      <c r="AC14" s="199"/>
    </row>
    <row r="15" spans="2:29" ht="21.75" customHeight="1">
      <c r="B15" s="96"/>
      <c r="C15" s="766"/>
      <c r="D15" s="766"/>
      <c r="E15" s="219"/>
      <c r="F15" s="261"/>
      <c r="G15" s="96"/>
      <c r="H15" s="105" t="s">
        <v>63</v>
      </c>
      <c r="I15" s="242" t="s">
        <v>401</v>
      </c>
      <c r="J15" s="223">
        <v>950</v>
      </c>
      <c r="K15" s="369"/>
      <c r="L15" s="103"/>
      <c r="M15" s="103"/>
      <c r="N15" s="103"/>
      <c r="O15" s="211"/>
      <c r="P15" s="261"/>
      <c r="Q15" s="96"/>
      <c r="R15" s="136"/>
      <c r="S15" s="99"/>
      <c r="T15" s="246"/>
      <c r="U15" s="261"/>
      <c r="V15" s="103"/>
      <c r="W15" s="105" t="s">
        <v>185</v>
      </c>
      <c r="X15" s="103"/>
      <c r="Y15" s="219">
        <v>900</v>
      </c>
      <c r="Z15" s="369"/>
      <c r="AA15" s="170"/>
      <c r="AB15" s="143"/>
      <c r="AC15" s="199"/>
    </row>
    <row r="16" spans="2:29" ht="21.75" customHeight="1">
      <c r="B16" s="96"/>
      <c r="C16" s="766"/>
      <c r="D16" s="766"/>
      <c r="E16" s="219"/>
      <c r="F16" s="261"/>
      <c r="G16" s="96"/>
      <c r="H16" s="105"/>
      <c r="I16" s="242"/>
      <c r="J16" s="223"/>
      <c r="K16" s="261"/>
      <c r="L16" s="103"/>
      <c r="M16" s="103"/>
      <c r="N16" s="103"/>
      <c r="O16" s="211"/>
      <c r="P16" s="261"/>
      <c r="Q16" s="96"/>
      <c r="R16" s="136"/>
      <c r="S16" s="99"/>
      <c r="T16" s="246"/>
      <c r="U16" s="261"/>
      <c r="V16" s="103"/>
      <c r="W16" s="105" t="s">
        <v>87</v>
      </c>
      <c r="X16" s="103"/>
      <c r="Y16" s="219">
        <v>600</v>
      </c>
      <c r="Z16" s="369"/>
      <c r="AA16" s="170"/>
      <c r="AB16" s="143"/>
      <c r="AC16" s="199"/>
    </row>
    <row r="17" spans="2:29" ht="21.75" customHeight="1">
      <c r="B17" s="96"/>
      <c r="C17" s="766"/>
      <c r="D17" s="766"/>
      <c r="E17" s="219"/>
      <c r="F17" s="261"/>
      <c r="G17" s="96"/>
      <c r="H17" s="105"/>
      <c r="I17" s="242"/>
      <c r="J17" s="223"/>
      <c r="K17" s="261"/>
      <c r="L17" s="103"/>
      <c r="M17" s="103"/>
      <c r="N17" s="103"/>
      <c r="O17" s="211"/>
      <c r="P17" s="261"/>
      <c r="Q17" s="96"/>
      <c r="R17" s="136"/>
      <c r="S17" s="99"/>
      <c r="T17" s="246"/>
      <c r="U17" s="261"/>
      <c r="V17" s="103"/>
      <c r="W17" s="105" t="s">
        <v>64</v>
      </c>
      <c r="X17" s="103"/>
      <c r="Y17" s="219">
        <v>400</v>
      </c>
      <c r="Z17" s="369"/>
      <c r="AA17" s="170"/>
      <c r="AB17" s="143"/>
      <c r="AC17" s="199"/>
    </row>
    <row r="18" spans="2:29" ht="21.75" customHeight="1">
      <c r="B18" s="96"/>
      <c r="C18" s="766"/>
      <c r="D18" s="766"/>
      <c r="E18" s="219"/>
      <c r="F18" s="261"/>
      <c r="G18" s="96"/>
      <c r="H18" s="105"/>
      <c r="I18" s="242"/>
      <c r="J18" s="223"/>
      <c r="K18" s="261"/>
      <c r="L18" s="103"/>
      <c r="M18" s="103"/>
      <c r="N18" s="103"/>
      <c r="O18" s="211"/>
      <c r="P18" s="261"/>
      <c r="Q18" s="96"/>
      <c r="R18" s="136"/>
      <c r="S18" s="99"/>
      <c r="T18" s="246"/>
      <c r="U18" s="261"/>
      <c r="V18" s="103"/>
      <c r="W18" s="105" t="s">
        <v>61</v>
      </c>
      <c r="X18" s="103"/>
      <c r="Y18" s="219">
        <v>500</v>
      </c>
      <c r="Z18" s="369"/>
      <c r="AA18" s="170"/>
      <c r="AB18" s="143"/>
      <c r="AC18" s="199"/>
    </row>
    <row r="19" spans="2:29" ht="21.75" customHeight="1">
      <c r="B19" s="96"/>
      <c r="C19" s="766"/>
      <c r="D19" s="766"/>
      <c r="E19" s="219"/>
      <c r="F19" s="261"/>
      <c r="G19" s="96"/>
      <c r="H19" s="105"/>
      <c r="I19" s="106"/>
      <c r="J19" s="223"/>
      <c r="K19" s="261"/>
      <c r="L19" s="103"/>
      <c r="M19" s="103"/>
      <c r="N19" s="103"/>
      <c r="O19" s="211"/>
      <c r="P19" s="261"/>
      <c r="Q19" s="96"/>
      <c r="R19" s="136"/>
      <c r="S19" s="99"/>
      <c r="T19" s="246"/>
      <c r="U19" s="261"/>
      <c r="V19" s="103"/>
      <c r="W19" s="105"/>
      <c r="X19" s="103"/>
      <c r="Y19" s="219"/>
      <c r="Z19" s="214"/>
      <c r="AA19" s="170"/>
      <c r="AB19" s="143"/>
      <c r="AC19" s="199"/>
    </row>
    <row r="20" spans="2:29" ht="21.75" customHeight="1">
      <c r="B20" s="133"/>
      <c r="C20" s="664"/>
      <c r="D20" s="664"/>
      <c r="E20" s="221"/>
      <c r="F20" s="261"/>
      <c r="G20" s="635" t="s">
        <v>67</v>
      </c>
      <c r="H20" s="636"/>
      <c r="I20" s="663"/>
      <c r="J20" s="222">
        <f>SUM(J13:J19)</f>
        <v>4300</v>
      </c>
      <c r="K20" s="209">
        <f>SUM(K13:K19)</f>
        <v>0</v>
      </c>
      <c r="L20" s="1"/>
      <c r="M20" s="1"/>
      <c r="N20" s="1"/>
      <c r="O20" s="240"/>
      <c r="P20" s="261"/>
      <c r="Q20" s="133"/>
      <c r="R20" s="110"/>
      <c r="S20" s="124"/>
      <c r="T20" s="281"/>
      <c r="U20" s="261"/>
      <c r="V20" s="1"/>
      <c r="W20" s="1"/>
      <c r="X20" s="1"/>
      <c r="Y20" s="221"/>
      <c r="Z20" s="191"/>
      <c r="AA20" s="133"/>
      <c r="AB20" s="200"/>
      <c r="AC20" s="199"/>
    </row>
    <row r="21" spans="2:29" ht="21.75" customHeight="1">
      <c r="B21" s="637" t="s">
        <v>2</v>
      </c>
      <c r="C21" s="638"/>
      <c r="D21" s="638"/>
      <c r="E21" s="226">
        <f>SUM(E13:E14)</f>
        <v>4700</v>
      </c>
      <c r="F21" s="271">
        <f>SUM(F13:F20)</f>
        <v>0</v>
      </c>
      <c r="G21" s="637" t="s">
        <v>120</v>
      </c>
      <c r="H21" s="638"/>
      <c r="I21" s="639"/>
      <c r="J21" s="163">
        <f>SUM(J20+E21)</f>
        <v>9000</v>
      </c>
      <c r="K21" s="321">
        <f>SUM(F21+K20)</f>
        <v>0</v>
      </c>
      <c r="L21" s="638"/>
      <c r="M21" s="638"/>
      <c r="N21" s="638"/>
      <c r="O21" s="213">
        <f>SUM(O13:O20)</f>
        <v>0</v>
      </c>
      <c r="P21" s="406">
        <f>SUM(P13:P20)</f>
        <v>0</v>
      </c>
      <c r="Q21" s="637"/>
      <c r="R21" s="638"/>
      <c r="S21" s="639"/>
      <c r="T21" s="230">
        <f>SUM(T13:T20)</f>
        <v>0</v>
      </c>
      <c r="U21" s="398">
        <f>SUM(U13:U20)</f>
        <v>0</v>
      </c>
      <c r="V21" s="638" t="s">
        <v>2</v>
      </c>
      <c r="W21" s="638"/>
      <c r="X21" s="638"/>
      <c r="Y21" s="226">
        <f>SUM(Y13:Y20)</f>
        <v>3400</v>
      </c>
      <c r="Z21" s="398">
        <f>SUM(Z13:Z20)</f>
        <v>0</v>
      </c>
      <c r="AA21" s="633"/>
      <c r="AB21" s="634"/>
      <c r="AC21" s="165">
        <f>SUM(AC13:AC20)</f>
        <v>0</v>
      </c>
    </row>
    <row r="22" spans="2:30" ht="13.5" customHeight="1">
      <c r="B22" s="14" t="s">
        <v>572</v>
      </c>
      <c r="C22" s="13"/>
      <c r="D22" s="1"/>
      <c r="E22" s="222"/>
      <c r="F22" s="374"/>
      <c r="G22" s="1"/>
      <c r="H22" s="1"/>
      <c r="I22" s="1"/>
      <c r="J22" s="222"/>
      <c r="K22" s="375"/>
      <c r="L22" s="1"/>
      <c r="M22" s="1"/>
      <c r="N22" s="1"/>
      <c r="O22" s="222"/>
      <c r="P22" s="191"/>
      <c r="Q22" s="1"/>
      <c r="R22" s="1"/>
      <c r="S22" s="1"/>
      <c r="T22" s="222"/>
      <c r="U22" s="375"/>
      <c r="V22" s="1"/>
      <c r="W22" s="1"/>
      <c r="X22" s="1"/>
      <c r="Y22" s="222"/>
      <c r="Z22" s="191"/>
      <c r="AA22" s="110"/>
      <c r="AB22" s="41"/>
      <c r="AC22" s="7"/>
      <c r="AD22" s="110"/>
    </row>
    <row r="23" spans="2:29" ht="14.25" customHeight="1">
      <c r="B23" s="669" t="s">
        <v>575</v>
      </c>
      <c r="C23" s="670"/>
      <c r="D23" s="670"/>
      <c r="E23" s="670"/>
      <c r="F23" s="670"/>
      <c r="G23" s="670"/>
      <c r="H23" s="670"/>
      <c r="I23" s="670"/>
      <c r="J23" s="670"/>
      <c r="K23" s="670"/>
      <c r="L23" s="670"/>
      <c r="M23" s="670"/>
      <c r="N23" s="670"/>
      <c r="O23" s="670"/>
      <c r="P23" s="670"/>
      <c r="Q23" s="670"/>
      <c r="R23" s="670"/>
      <c r="S23" s="670"/>
      <c r="T23" s="670"/>
      <c r="U23" s="670"/>
      <c r="V23" s="670"/>
      <c r="W23" s="670"/>
      <c r="X23" s="670"/>
      <c r="Y23" s="670"/>
      <c r="Z23" s="670"/>
      <c r="AA23" s="670"/>
      <c r="AB23" s="670"/>
      <c r="AC23" s="670"/>
    </row>
    <row r="24" spans="2:29" ht="14.25" customHeight="1">
      <c r="B24" s="669" t="s">
        <v>626</v>
      </c>
      <c r="C24" s="670"/>
      <c r="D24" s="670"/>
      <c r="E24" s="670"/>
      <c r="F24" s="670"/>
      <c r="G24" s="670"/>
      <c r="H24" s="670"/>
      <c r="I24" s="670"/>
      <c r="J24" s="670"/>
      <c r="K24" s="670"/>
      <c r="L24" s="670"/>
      <c r="M24" s="670"/>
      <c r="N24" s="670"/>
      <c r="O24" s="670"/>
      <c r="P24" s="670"/>
      <c r="Q24" s="670"/>
      <c r="R24" s="670"/>
      <c r="S24" s="670"/>
      <c r="T24" s="670"/>
      <c r="U24" s="670"/>
      <c r="V24" s="670"/>
      <c r="W24" s="670"/>
      <c r="X24" s="670"/>
      <c r="Y24" s="670"/>
      <c r="Z24" s="670"/>
      <c r="AA24" s="670"/>
      <c r="AB24" s="670"/>
      <c r="AC24" s="670"/>
    </row>
    <row r="25" spans="2:29" ht="13.5">
      <c r="B25" s="669" t="s">
        <v>573</v>
      </c>
      <c r="C25" s="670"/>
      <c r="D25" s="670"/>
      <c r="E25" s="670"/>
      <c r="F25" s="670"/>
      <c r="G25" s="670"/>
      <c r="H25" s="670"/>
      <c r="I25" s="670"/>
      <c r="J25" s="670"/>
      <c r="K25" s="670"/>
      <c r="L25" s="670"/>
      <c r="M25" s="670"/>
      <c r="N25" s="670"/>
      <c r="O25" s="670"/>
      <c r="P25" s="670"/>
      <c r="Q25" s="670"/>
      <c r="R25" s="670"/>
      <c r="S25" s="670"/>
      <c r="T25" s="670"/>
      <c r="U25" s="670"/>
      <c r="V25" s="670"/>
      <c r="W25" s="670"/>
      <c r="X25" s="670"/>
      <c r="Y25" s="670"/>
      <c r="Z25" s="670"/>
      <c r="AA25" s="670"/>
      <c r="AB25" s="670"/>
      <c r="AC25" s="670"/>
    </row>
    <row r="26" spans="2:26" ht="8.25" customHeight="1">
      <c r="B26" s="14"/>
      <c r="C26" s="1"/>
      <c r="D26" s="1"/>
      <c r="E26" s="222"/>
      <c r="F26" s="374"/>
      <c r="G26" s="1"/>
      <c r="H26" s="1"/>
      <c r="I26" s="1"/>
      <c r="J26" s="222"/>
      <c r="K26" s="375"/>
      <c r="L26" s="1"/>
      <c r="M26" s="1"/>
      <c r="N26" s="1"/>
      <c r="O26" s="222"/>
      <c r="P26" s="191"/>
      <c r="Q26" s="1"/>
      <c r="R26" s="1"/>
      <c r="S26" s="1"/>
      <c r="T26" s="222"/>
      <c r="U26" s="375"/>
      <c r="V26" s="1"/>
      <c r="W26" s="1"/>
      <c r="X26" s="1"/>
      <c r="Y26" s="222"/>
      <c r="Z26" s="191"/>
    </row>
    <row r="27" spans="2:30" ht="14.25">
      <c r="B27" s="94" t="s">
        <v>612</v>
      </c>
      <c r="C27" s="2"/>
      <c r="E27" s="2"/>
      <c r="F27" s="2"/>
      <c r="J27" s="2"/>
      <c r="K27" s="2"/>
      <c r="M27" s="2"/>
      <c r="O27" s="2"/>
      <c r="P27" s="2"/>
      <c r="R27" s="1"/>
      <c r="T27" s="148"/>
      <c r="U27" s="5"/>
      <c r="AA27" s="110"/>
      <c r="AB27" s="41" t="str">
        <f>'表紙'!P36</f>
        <v>（2024年4月現在）</v>
      </c>
      <c r="AC27" s="7" t="s">
        <v>372</v>
      </c>
      <c r="AD27" s="110"/>
    </row>
  </sheetData>
  <sheetProtection password="CCCF" sheet="1" selectLockedCells="1"/>
  <mergeCells count="58">
    <mergeCell ref="B23:AC23"/>
    <mergeCell ref="B24:AC24"/>
    <mergeCell ref="B25:AC25"/>
    <mergeCell ref="C20:D20"/>
    <mergeCell ref="B21:D21"/>
    <mergeCell ref="G21:I21"/>
    <mergeCell ref="L21:N21"/>
    <mergeCell ref="Q21:S21"/>
    <mergeCell ref="AA21:AB21"/>
    <mergeCell ref="G20:I20"/>
    <mergeCell ref="V12:Y12"/>
    <mergeCell ref="C18:D18"/>
    <mergeCell ref="C17:D17"/>
    <mergeCell ref="C14:D14"/>
    <mergeCell ref="G12:J12"/>
    <mergeCell ref="L12:O12"/>
    <mergeCell ref="Q12:T12"/>
    <mergeCell ref="V21:X21"/>
    <mergeCell ref="C11:E11"/>
    <mergeCell ref="F11:G11"/>
    <mergeCell ref="H11:I11"/>
    <mergeCell ref="O11:P11"/>
    <mergeCell ref="Q11:R11"/>
    <mergeCell ref="B12:E12"/>
    <mergeCell ref="C19:D19"/>
    <mergeCell ref="C15:D15"/>
    <mergeCell ref="C16:D16"/>
    <mergeCell ref="B5:E5"/>
    <mergeCell ref="G5:J5"/>
    <mergeCell ref="L5:O5"/>
    <mergeCell ref="Q5:T5"/>
    <mergeCell ref="V5:Y5"/>
    <mergeCell ref="B10:D10"/>
    <mergeCell ref="G10:I10"/>
    <mergeCell ref="L10:N10"/>
    <mergeCell ref="Q10:S10"/>
    <mergeCell ref="V10:X10"/>
    <mergeCell ref="C4:E4"/>
    <mergeCell ref="F4:G4"/>
    <mergeCell ref="H4:I4"/>
    <mergeCell ref="O4:P4"/>
    <mergeCell ref="Q4:R4"/>
    <mergeCell ref="Q3:V3"/>
    <mergeCell ref="W2:Y2"/>
    <mergeCell ref="W3:Y3"/>
    <mergeCell ref="E3:G3"/>
    <mergeCell ref="H3:M3"/>
    <mergeCell ref="N3:P3"/>
    <mergeCell ref="E2:G2"/>
    <mergeCell ref="N2:P2"/>
    <mergeCell ref="Q2:V2"/>
    <mergeCell ref="H2:M2"/>
    <mergeCell ref="Z2:AC2"/>
    <mergeCell ref="Z3:AB3"/>
    <mergeCell ref="AA5:AC5"/>
    <mergeCell ref="AA10:AB10"/>
    <mergeCell ref="AA11:AB11"/>
    <mergeCell ref="AA12:AC12"/>
  </mergeCells>
  <conditionalFormatting sqref="F6">
    <cfRule type="expression" priority="24" dxfId="0" stopIfTrue="1">
      <formula>F6&gt;E6</formula>
    </cfRule>
  </conditionalFormatting>
  <conditionalFormatting sqref="F7">
    <cfRule type="expression" priority="23" dxfId="0" stopIfTrue="1">
      <formula>F7&gt;E7</formula>
    </cfRule>
  </conditionalFormatting>
  <conditionalFormatting sqref="Z6">
    <cfRule type="expression" priority="21" dxfId="0" stopIfTrue="1">
      <formula>Z6&gt;Y6</formula>
    </cfRule>
  </conditionalFormatting>
  <conditionalFormatting sqref="Z7">
    <cfRule type="expression" priority="20" dxfId="0" stopIfTrue="1">
      <formula>Z7&gt;Y7</formula>
    </cfRule>
  </conditionalFormatting>
  <conditionalFormatting sqref="K13">
    <cfRule type="expression" priority="19" dxfId="0" stopIfTrue="1">
      <formula>K13&gt;J13</formula>
    </cfRule>
  </conditionalFormatting>
  <conditionalFormatting sqref="K14">
    <cfRule type="expression" priority="18" dxfId="0" stopIfTrue="1">
      <formula>K14&gt;J14</formula>
    </cfRule>
  </conditionalFormatting>
  <conditionalFormatting sqref="K15">
    <cfRule type="expression" priority="17" dxfId="0" stopIfTrue="1">
      <formula>K15&gt;J15</formula>
    </cfRule>
  </conditionalFormatting>
  <conditionalFormatting sqref="K16">
    <cfRule type="expression" priority="16" dxfId="0" stopIfTrue="1">
      <formula>K16&gt;J16</formula>
    </cfRule>
  </conditionalFormatting>
  <conditionalFormatting sqref="K17">
    <cfRule type="expression" priority="15" dxfId="0" stopIfTrue="1">
      <formula>K17&gt;J17</formula>
    </cfRule>
  </conditionalFormatting>
  <conditionalFormatting sqref="K18">
    <cfRule type="expression" priority="14" dxfId="0" stopIfTrue="1">
      <formula>K18&gt;J18</formula>
    </cfRule>
  </conditionalFormatting>
  <conditionalFormatting sqref="F13">
    <cfRule type="expression" priority="13" dxfId="0" stopIfTrue="1">
      <formula>F13&gt;E13</formula>
    </cfRule>
  </conditionalFormatting>
  <conditionalFormatting sqref="Z13">
    <cfRule type="expression" priority="12" dxfId="0" stopIfTrue="1">
      <formula>Z13&gt;Y13</formula>
    </cfRule>
  </conditionalFormatting>
  <conditionalFormatting sqref="Z14">
    <cfRule type="expression" priority="11" dxfId="0" stopIfTrue="1">
      <formula>Z14&gt;Y14</formula>
    </cfRule>
  </conditionalFormatting>
  <conditionalFormatting sqref="Z15">
    <cfRule type="expression" priority="10" dxfId="0" stopIfTrue="1">
      <formula>Z15&gt;Y15</formula>
    </cfRule>
  </conditionalFormatting>
  <conditionalFormatting sqref="Z16">
    <cfRule type="expression" priority="9" dxfId="0" stopIfTrue="1">
      <formula>Z16&gt;Y16</formula>
    </cfRule>
  </conditionalFormatting>
  <conditionalFormatting sqref="Z17">
    <cfRule type="expression" priority="8" dxfId="0" stopIfTrue="1">
      <formula>Z17&gt;Y17</formula>
    </cfRule>
  </conditionalFormatting>
  <conditionalFormatting sqref="Z18">
    <cfRule type="expression" priority="7" dxfId="0" stopIfTrue="1">
      <formula>Z18&gt;Y18</formula>
    </cfRule>
  </conditionalFormatting>
  <conditionalFormatting sqref="K6:K9">
    <cfRule type="expression" priority="6" dxfId="0" stopIfTrue="1">
      <formula>K6&gt;J6</formula>
    </cfRule>
  </conditionalFormatting>
  <conditionalFormatting sqref="P6:P9">
    <cfRule type="expression" priority="5" dxfId="0" stopIfTrue="1">
      <formula>P6&gt;O6</formula>
    </cfRule>
  </conditionalFormatting>
  <conditionalFormatting sqref="U6:U9">
    <cfRule type="expression" priority="4" dxfId="0" stopIfTrue="1">
      <formula>U6&gt;T6</formula>
    </cfRule>
  </conditionalFormatting>
  <conditionalFormatting sqref="U13 P13">
    <cfRule type="expression" priority="3" dxfId="0" stopIfTrue="1">
      <formula>P13&gt;O13</formula>
    </cfRule>
  </conditionalFormatting>
  <conditionalFormatting sqref="F14:F20 U14:U20 P14:P20">
    <cfRule type="expression" priority="2" dxfId="0" stopIfTrue="1">
      <formula>F14&gt;E14</formula>
    </cfRule>
  </conditionalFormatting>
  <dataValidations count="2">
    <dataValidation operator="lessThanOrEqual" allowBlank="1" showInputMessage="1" showErrorMessage="1" sqref="AA27:IV65536 F21:F22 U10:U12 AA1:IV21 A1:B21 C1:Z5 C26:Z65536 C9:J12 K10:K12 L9:O12 P10:P12 Q9:T12 V9:Z12 U21:U22 P21:P22 Q19:T22 V19:Z22 C19:E22 G19:O22 A27:A65536 B22:B65536"/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7 F13:F20 K13:K18 K6:K9 Z6:Z7 Z13:Z18 P6:P9 U6:U9 P13:P20 U13:U20">
      <formula1>AND(F6&lt;=E6,MOD(F6,50)=0)</formula1>
    </dataValidation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N31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2.7539062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2.625" style="4" customWidth="1"/>
    <col min="23" max="23" width="10.75390625" style="4" customWidth="1"/>
    <col min="24" max="24" width="2.0039062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143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EM1" s="2"/>
    </row>
    <row r="2" spans="2:144" ht="28.5" customHeight="1">
      <c r="B2" s="12" t="s">
        <v>119</v>
      </c>
      <c r="C2" s="12"/>
      <c r="D2" s="12"/>
      <c r="E2" s="637" t="s">
        <v>6</v>
      </c>
      <c r="F2" s="638"/>
      <c r="G2" s="660"/>
      <c r="H2" s="653">
        <f>'表紙'!E3</f>
        <v>0</v>
      </c>
      <c r="I2" s="654"/>
      <c r="J2" s="654"/>
      <c r="K2" s="654"/>
      <c r="L2" s="654"/>
      <c r="M2" s="655"/>
      <c r="N2" s="637" t="s">
        <v>7</v>
      </c>
      <c r="O2" s="638"/>
      <c r="P2" s="660"/>
      <c r="Q2" s="654">
        <f>'表紙'!K3</f>
        <v>0</v>
      </c>
      <c r="R2" s="654"/>
      <c r="S2" s="654"/>
      <c r="T2" s="654"/>
      <c r="U2" s="654"/>
      <c r="V2" s="655"/>
      <c r="W2" s="637" t="s">
        <v>8</v>
      </c>
      <c r="X2" s="638"/>
      <c r="Y2" s="660"/>
      <c r="Z2" s="653">
        <f>'表紙'!P3</f>
        <v>0</v>
      </c>
      <c r="AA2" s="654"/>
      <c r="AB2" s="654"/>
      <c r="AC2" s="655"/>
      <c r="EN2" s="2"/>
    </row>
    <row r="3" spans="2:29" ht="28.5" customHeight="1">
      <c r="B3" s="6"/>
      <c r="C3" s="6"/>
      <c r="D3" s="6"/>
      <c r="E3" s="633" t="s">
        <v>9</v>
      </c>
      <c r="F3" s="634"/>
      <c r="G3" s="665"/>
      <c r="H3" s="666">
        <f>'表紙'!E4</f>
        <v>0</v>
      </c>
      <c r="I3" s="667"/>
      <c r="J3" s="667"/>
      <c r="K3" s="667"/>
      <c r="L3" s="667"/>
      <c r="M3" s="668"/>
      <c r="N3" s="637" t="s">
        <v>265</v>
      </c>
      <c r="O3" s="638"/>
      <c r="P3" s="660"/>
      <c r="Q3" s="658">
        <f>'表紙'!K4</f>
        <v>0</v>
      </c>
      <c r="R3" s="658"/>
      <c r="S3" s="658"/>
      <c r="T3" s="658"/>
      <c r="U3" s="658"/>
      <c r="V3" s="659"/>
      <c r="W3" s="637" t="s">
        <v>10</v>
      </c>
      <c r="X3" s="638"/>
      <c r="Y3" s="660"/>
      <c r="Z3" s="656">
        <f>SUM(O4+O17)</f>
        <v>0</v>
      </c>
      <c r="AA3" s="657"/>
      <c r="AB3" s="657"/>
      <c r="AC3" s="40" t="s">
        <v>1</v>
      </c>
    </row>
    <row r="4" spans="3:18" s="8" customFormat="1" ht="27.75" customHeight="1">
      <c r="C4" s="646" t="s">
        <v>180</v>
      </c>
      <c r="D4" s="646"/>
      <c r="E4" s="646"/>
      <c r="F4" s="647" t="s">
        <v>11</v>
      </c>
      <c r="G4" s="647"/>
      <c r="H4" s="648">
        <f>SUM(Y16+T16+O16+J16)</f>
        <v>18500</v>
      </c>
      <c r="I4" s="648"/>
      <c r="J4" s="9" t="s">
        <v>1</v>
      </c>
      <c r="K4" s="9" t="s">
        <v>264</v>
      </c>
      <c r="L4" s="10"/>
      <c r="M4" s="11" t="s">
        <v>121</v>
      </c>
      <c r="N4" s="10"/>
      <c r="O4" s="649">
        <f>SUM(K16+P16+U16+Z16)</f>
        <v>0</v>
      </c>
      <c r="P4" s="650"/>
      <c r="Q4" s="651" t="s">
        <v>1</v>
      </c>
      <c r="R4" s="651"/>
    </row>
    <row r="5" spans="2:29" ht="21.75" customHeight="1">
      <c r="B5" s="637" t="s">
        <v>138</v>
      </c>
      <c r="C5" s="638"/>
      <c r="D5" s="638"/>
      <c r="E5" s="638"/>
      <c r="F5" s="38" t="s">
        <v>125</v>
      </c>
      <c r="G5" s="637" t="s">
        <v>138</v>
      </c>
      <c r="H5" s="638"/>
      <c r="I5" s="638"/>
      <c r="J5" s="638"/>
      <c r="K5" s="38" t="s">
        <v>125</v>
      </c>
      <c r="L5" s="638" t="s">
        <v>139</v>
      </c>
      <c r="M5" s="638"/>
      <c r="N5" s="638"/>
      <c r="O5" s="639"/>
      <c r="P5" s="18" t="s">
        <v>125</v>
      </c>
      <c r="Q5" s="637" t="s">
        <v>140</v>
      </c>
      <c r="R5" s="638"/>
      <c r="S5" s="638"/>
      <c r="T5" s="638"/>
      <c r="U5" s="38" t="s">
        <v>125</v>
      </c>
      <c r="V5" s="638" t="s">
        <v>126</v>
      </c>
      <c r="W5" s="638"/>
      <c r="X5" s="638"/>
      <c r="Y5" s="639"/>
      <c r="Z5" s="18" t="s">
        <v>125</v>
      </c>
      <c r="AA5" s="652" t="s">
        <v>263</v>
      </c>
      <c r="AB5" s="642"/>
      <c r="AC5" s="643"/>
    </row>
    <row r="6" spans="2:29" ht="21.75" customHeight="1">
      <c r="B6" s="133"/>
      <c r="C6" s="150" t="s">
        <v>333</v>
      </c>
      <c r="D6" s="204" t="s">
        <v>437</v>
      </c>
      <c r="E6" s="210">
        <v>1500</v>
      </c>
      <c r="F6" s="435"/>
      <c r="G6" s="328" t="s">
        <v>415</v>
      </c>
      <c r="H6" s="149" t="s">
        <v>96</v>
      </c>
      <c r="I6" s="239" t="s">
        <v>436</v>
      </c>
      <c r="J6" s="461">
        <v>350</v>
      </c>
      <c r="K6" s="435"/>
      <c r="L6" s="174" t="s">
        <v>438</v>
      </c>
      <c r="M6" s="105" t="s">
        <v>335</v>
      </c>
      <c r="N6" s="132" t="s">
        <v>596</v>
      </c>
      <c r="O6" s="469">
        <v>1250</v>
      </c>
      <c r="P6" s="435"/>
      <c r="Q6" s="130" t="s">
        <v>439</v>
      </c>
      <c r="R6" s="119" t="s">
        <v>91</v>
      </c>
      <c r="S6" s="265" t="s">
        <v>417</v>
      </c>
      <c r="T6" s="549">
        <v>3900</v>
      </c>
      <c r="U6" s="435"/>
      <c r="V6" s="1"/>
      <c r="W6" s="134" t="s">
        <v>333</v>
      </c>
      <c r="X6" s="401" t="s">
        <v>601</v>
      </c>
      <c r="Y6" s="544">
        <v>2500</v>
      </c>
      <c r="Z6" s="435"/>
      <c r="AA6" s="170"/>
      <c r="AB6" s="674" t="s">
        <v>269</v>
      </c>
      <c r="AC6" s="675"/>
    </row>
    <row r="7" spans="2:29" ht="21.75" customHeight="1">
      <c r="B7" s="96"/>
      <c r="C7" s="392" t="s">
        <v>334</v>
      </c>
      <c r="D7" s="250"/>
      <c r="E7" s="211">
        <v>1050</v>
      </c>
      <c r="F7" s="369"/>
      <c r="G7" s="330" t="s">
        <v>405</v>
      </c>
      <c r="H7" s="256" t="s">
        <v>65</v>
      </c>
      <c r="I7" s="242" t="s">
        <v>436</v>
      </c>
      <c r="J7" s="331">
        <v>550</v>
      </c>
      <c r="K7" s="369"/>
      <c r="L7" s="103"/>
      <c r="M7" s="105"/>
      <c r="N7" s="103"/>
      <c r="O7" s="219"/>
      <c r="P7" s="261"/>
      <c r="Q7" s="130" t="s">
        <v>440</v>
      </c>
      <c r="R7" s="105" t="s">
        <v>66</v>
      </c>
      <c r="S7" s="131" t="s">
        <v>416</v>
      </c>
      <c r="T7" s="454">
        <v>100</v>
      </c>
      <c r="U7" s="369"/>
      <c r="V7" s="103"/>
      <c r="W7" s="105" t="s">
        <v>336</v>
      </c>
      <c r="X7" s="103"/>
      <c r="Y7" s="219">
        <v>1750</v>
      </c>
      <c r="Z7" s="369"/>
      <c r="AA7" s="170"/>
      <c r="AB7" s="144" t="s">
        <v>373</v>
      </c>
      <c r="AC7" s="202"/>
    </row>
    <row r="8" spans="2:29" ht="21.75" customHeight="1">
      <c r="B8" s="96"/>
      <c r="C8" s="256" t="s">
        <v>337</v>
      </c>
      <c r="D8" s="250" t="s">
        <v>437</v>
      </c>
      <c r="E8" s="211">
        <v>300</v>
      </c>
      <c r="F8" s="369"/>
      <c r="G8" s="330" t="s">
        <v>428</v>
      </c>
      <c r="H8" s="251" t="s">
        <v>260</v>
      </c>
      <c r="I8" s="242" t="s">
        <v>436</v>
      </c>
      <c r="J8" s="550">
        <v>1400</v>
      </c>
      <c r="K8" s="369"/>
      <c r="L8" s="103"/>
      <c r="M8" s="105"/>
      <c r="N8" s="103"/>
      <c r="O8" s="219"/>
      <c r="P8" s="261"/>
      <c r="Q8" s="130"/>
      <c r="R8" s="105"/>
      <c r="S8" s="131"/>
      <c r="T8" s="223"/>
      <c r="U8" s="261"/>
      <c r="V8" s="348"/>
      <c r="W8" s="105"/>
      <c r="X8" s="99"/>
      <c r="Y8" s="228"/>
      <c r="Z8" s="261"/>
      <c r="AA8" s="170"/>
      <c r="AB8" s="144" t="s">
        <v>374</v>
      </c>
      <c r="AC8" s="202"/>
    </row>
    <row r="9" spans="2:29" ht="21.75" customHeight="1">
      <c r="B9" s="96"/>
      <c r="C9" s="256" t="s">
        <v>338</v>
      </c>
      <c r="D9" s="250" t="s">
        <v>437</v>
      </c>
      <c r="E9" s="211">
        <v>100</v>
      </c>
      <c r="F9" s="369"/>
      <c r="G9" s="330" t="s">
        <v>413</v>
      </c>
      <c r="H9" s="256" t="s">
        <v>99</v>
      </c>
      <c r="I9" s="242" t="s">
        <v>436</v>
      </c>
      <c r="J9" s="550">
        <v>1200</v>
      </c>
      <c r="K9" s="369"/>
      <c r="L9" s="701"/>
      <c r="M9" s="701"/>
      <c r="N9" s="701"/>
      <c r="O9" s="219"/>
      <c r="P9" s="261"/>
      <c r="Q9" s="96"/>
      <c r="R9" s="105"/>
      <c r="S9" s="99"/>
      <c r="T9" s="223"/>
      <c r="U9" s="261"/>
      <c r="V9" s="103"/>
      <c r="W9" s="105"/>
      <c r="X9" s="103"/>
      <c r="Y9" s="219"/>
      <c r="Z9" s="261"/>
      <c r="AA9" s="170"/>
      <c r="AB9" s="144" t="s">
        <v>375</v>
      </c>
      <c r="AC9" s="202"/>
    </row>
    <row r="10" spans="2:29" ht="21.75" customHeight="1">
      <c r="B10" s="96"/>
      <c r="C10" s="251" t="s">
        <v>441</v>
      </c>
      <c r="D10" s="242" t="s">
        <v>643</v>
      </c>
      <c r="E10" s="211">
        <v>500</v>
      </c>
      <c r="F10" s="369"/>
      <c r="G10" s="330" t="s">
        <v>442</v>
      </c>
      <c r="H10" s="256" t="s">
        <v>101</v>
      </c>
      <c r="I10" s="242" t="s">
        <v>436</v>
      </c>
      <c r="J10" s="331">
        <v>400</v>
      </c>
      <c r="K10" s="369"/>
      <c r="L10" s="103"/>
      <c r="M10" s="105"/>
      <c r="N10" s="103"/>
      <c r="O10" s="219"/>
      <c r="P10" s="261"/>
      <c r="Q10" s="96"/>
      <c r="R10" s="105"/>
      <c r="S10" s="99"/>
      <c r="T10" s="223"/>
      <c r="U10" s="261"/>
      <c r="V10" s="103"/>
      <c r="W10" s="105"/>
      <c r="X10" s="103"/>
      <c r="Y10" s="219"/>
      <c r="Z10" s="261"/>
      <c r="AA10" s="170"/>
      <c r="AB10" s="144" t="s">
        <v>376</v>
      </c>
      <c r="AC10" s="202"/>
    </row>
    <row r="11" spans="2:29" ht="21.75" customHeight="1">
      <c r="B11" s="96"/>
      <c r="C11" s="256"/>
      <c r="D11" s="258"/>
      <c r="E11" s="211"/>
      <c r="F11" s="261"/>
      <c r="G11" s="330" t="s">
        <v>443</v>
      </c>
      <c r="H11" s="256" t="s">
        <v>103</v>
      </c>
      <c r="I11" s="242" t="s">
        <v>436</v>
      </c>
      <c r="J11" s="331">
        <v>1650</v>
      </c>
      <c r="K11" s="369"/>
      <c r="L11" s="103"/>
      <c r="M11" s="105"/>
      <c r="N11" s="103"/>
      <c r="O11" s="219"/>
      <c r="P11" s="261"/>
      <c r="Q11" s="96"/>
      <c r="R11" s="105"/>
      <c r="S11" s="99"/>
      <c r="T11" s="223"/>
      <c r="U11" s="261"/>
      <c r="V11" s="103"/>
      <c r="W11" s="105"/>
      <c r="X11" s="103"/>
      <c r="Y11" s="219"/>
      <c r="Z11" s="261"/>
      <c r="AA11" s="170"/>
      <c r="AB11" s="144" t="s">
        <v>377</v>
      </c>
      <c r="AC11" s="202"/>
    </row>
    <row r="12" spans="2:29" ht="21.75" customHeight="1">
      <c r="B12" s="96"/>
      <c r="C12" s="767"/>
      <c r="D12" s="767"/>
      <c r="E12" s="211"/>
      <c r="F12" s="261"/>
      <c r="G12" s="309"/>
      <c r="H12" s="103"/>
      <c r="I12" s="99"/>
      <c r="J12" s="103"/>
      <c r="K12" s="261"/>
      <c r="L12" s="103"/>
      <c r="M12" s="105"/>
      <c r="N12" s="103"/>
      <c r="O12" s="219"/>
      <c r="P12" s="261"/>
      <c r="Q12" s="96"/>
      <c r="R12" s="105"/>
      <c r="S12" s="99"/>
      <c r="T12" s="223"/>
      <c r="U12" s="261"/>
      <c r="V12" s="103"/>
      <c r="W12" s="105"/>
      <c r="X12" s="103"/>
      <c r="Y12" s="219"/>
      <c r="Z12" s="261"/>
      <c r="AA12" s="170"/>
      <c r="AB12" s="543" t="s">
        <v>664</v>
      </c>
      <c r="AC12" s="202"/>
    </row>
    <row r="13" spans="2:29" ht="21.75" customHeight="1">
      <c r="B13" s="96"/>
      <c r="C13" s="767"/>
      <c r="D13" s="767"/>
      <c r="E13" s="211"/>
      <c r="F13" s="261"/>
      <c r="G13" s="123"/>
      <c r="H13" s="256"/>
      <c r="I13" s="106"/>
      <c r="J13" s="223"/>
      <c r="K13" s="261"/>
      <c r="L13" s="748"/>
      <c r="M13" s="748"/>
      <c r="N13" s="748"/>
      <c r="O13" s="219"/>
      <c r="P13" s="261"/>
      <c r="Q13" s="96"/>
      <c r="R13" s="105"/>
      <c r="S13" s="99"/>
      <c r="T13" s="223"/>
      <c r="U13" s="261"/>
      <c r="V13" s="103"/>
      <c r="W13" s="105"/>
      <c r="X13" s="103"/>
      <c r="Y13" s="219"/>
      <c r="Z13" s="261"/>
      <c r="AA13" s="170"/>
      <c r="AB13" s="414" t="s">
        <v>604</v>
      </c>
      <c r="AC13" s="202"/>
    </row>
    <row r="14" spans="2:29" ht="21.75" customHeight="1">
      <c r="B14" s="96"/>
      <c r="C14" s="256"/>
      <c r="D14" s="258"/>
      <c r="E14" s="211"/>
      <c r="F14" s="261"/>
      <c r="G14" s="123"/>
      <c r="H14" s="256"/>
      <c r="I14" s="268"/>
      <c r="J14" s="223"/>
      <c r="K14" s="261"/>
      <c r="L14" s="748"/>
      <c r="M14" s="748"/>
      <c r="N14" s="748"/>
      <c r="O14" s="219"/>
      <c r="P14" s="261"/>
      <c r="Q14" s="96"/>
      <c r="R14" s="105"/>
      <c r="S14" s="99"/>
      <c r="T14" s="223"/>
      <c r="U14" s="261"/>
      <c r="V14" s="103"/>
      <c r="W14" s="105"/>
      <c r="X14" s="103"/>
      <c r="Y14" s="219"/>
      <c r="Z14" s="261"/>
      <c r="AA14" s="170"/>
      <c r="AB14" s="543" t="s">
        <v>663</v>
      </c>
      <c r="AC14" s="202"/>
    </row>
    <row r="15" spans="2:29" ht="21.75" customHeight="1">
      <c r="B15" s="133"/>
      <c r="C15" s="152"/>
      <c r="D15" s="152"/>
      <c r="E15" s="240"/>
      <c r="F15" s="261"/>
      <c r="G15" s="676" t="s">
        <v>2</v>
      </c>
      <c r="H15" s="677"/>
      <c r="I15" s="768"/>
      <c r="J15" s="222">
        <f>SUM(J6:J14)</f>
        <v>5550</v>
      </c>
      <c r="K15" s="209">
        <f>SUM(K6:K14)</f>
        <v>0</v>
      </c>
      <c r="L15" s="1"/>
      <c r="M15" s="1"/>
      <c r="N15" s="1"/>
      <c r="O15" s="221"/>
      <c r="P15" s="261"/>
      <c r="Q15" s="133"/>
      <c r="R15" s="1"/>
      <c r="S15" s="124"/>
      <c r="T15" s="303"/>
      <c r="U15" s="261"/>
      <c r="V15" s="1"/>
      <c r="W15" s="1"/>
      <c r="X15" s="1"/>
      <c r="Y15" s="221"/>
      <c r="Z15" s="261"/>
      <c r="AA15" s="169"/>
      <c r="AB15" s="144" t="s">
        <v>378</v>
      </c>
      <c r="AC15" s="207"/>
    </row>
    <row r="16" spans="2:29" ht="21.75" customHeight="1">
      <c r="B16" s="637" t="s">
        <v>2</v>
      </c>
      <c r="C16" s="638"/>
      <c r="D16" s="638"/>
      <c r="E16" s="213">
        <f>SUM(E6:E14)</f>
        <v>3450</v>
      </c>
      <c r="F16" s="321">
        <f>SUM(F6:F15)</f>
        <v>0</v>
      </c>
      <c r="G16" s="637" t="s">
        <v>120</v>
      </c>
      <c r="H16" s="638"/>
      <c r="I16" s="639"/>
      <c r="J16" s="163">
        <f>SUM(E16+J15)</f>
        <v>9000</v>
      </c>
      <c r="K16" s="321">
        <f>SUM(K15+F16)</f>
        <v>0</v>
      </c>
      <c r="L16" s="638" t="s">
        <v>120</v>
      </c>
      <c r="M16" s="638"/>
      <c r="N16" s="638"/>
      <c r="O16" s="226">
        <f>SUM(O6:O15)</f>
        <v>1250</v>
      </c>
      <c r="P16" s="412">
        <f>SUM(P6:P7)</f>
        <v>0</v>
      </c>
      <c r="Q16" s="637" t="s">
        <v>2</v>
      </c>
      <c r="R16" s="638"/>
      <c r="S16" s="639"/>
      <c r="T16" s="163">
        <f>SUM(T6:T14)</f>
        <v>4000</v>
      </c>
      <c r="U16" s="413">
        <f>SUM(U6:U15)</f>
        <v>0</v>
      </c>
      <c r="V16" s="638" t="s">
        <v>2</v>
      </c>
      <c r="W16" s="638"/>
      <c r="X16" s="638"/>
      <c r="Y16" s="226">
        <f>SUM(Y6:Y15)</f>
        <v>4250</v>
      </c>
      <c r="Z16" s="398">
        <f>SUM(Z6:Z15)</f>
        <v>0</v>
      </c>
      <c r="AA16" s="347" t="s">
        <v>382</v>
      </c>
      <c r="AB16" s="16"/>
      <c r="AC16" s="346"/>
    </row>
    <row r="17" spans="2:40" ht="27.75" customHeight="1">
      <c r="B17" s="2"/>
      <c r="C17" s="646" t="s">
        <v>181</v>
      </c>
      <c r="D17" s="646"/>
      <c r="E17" s="646"/>
      <c r="F17" s="647" t="s">
        <v>11</v>
      </c>
      <c r="G17" s="647"/>
      <c r="H17" s="648">
        <f>SUM(E25+J25+O25+T25+Y25)</f>
        <v>17550</v>
      </c>
      <c r="I17" s="647"/>
      <c r="J17" s="9" t="s">
        <v>1</v>
      </c>
      <c r="K17" s="9" t="s">
        <v>264</v>
      </c>
      <c r="L17" s="10"/>
      <c r="M17" s="11" t="s">
        <v>121</v>
      </c>
      <c r="N17" s="10"/>
      <c r="O17" s="649">
        <f>SUM(F25+K25+P25+U25+Z25)</f>
        <v>0</v>
      </c>
      <c r="P17" s="650"/>
      <c r="Q17" s="651" t="s">
        <v>1</v>
      </c>
      <c r="R17" s="651"/>
      <c r="S17" s="2"/>
      <c r="T17" s="5"/>
      <c r="U17" s="5"/>
      <c r="V17" s="2"/>
      <c r="W17" s="2"/>
      <c r="X17" s="2"/>
      <c r="Y17" s="2"/>
      <c r="Z17" s="2"/>
      <c r="AA17" s="636"/>
      <c r="AB17" s="636"/>
      <c r="AC17" s="5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2:29" ht="21.75" customHeight="1">
      <c r="B18" s="637" t="s">
        <v>138</v>
      </c>
      <c r="C18" s="638"/>
      <c r="D18" s="638"/>
      <c r="E18" s="638"/>
      <c r="F18" s="42" t="s">
        <v>125</v>
      </c>
      <c r="G18" s="637" t="s">
        <v>175</v>
      </c>
      <c r="H18" s="638"/>
      <c r="I18" s="638"/>
      <c r="J18" s="639"/>
      <c r="K18" s="19" t="s">
        <v>125</v>
      </c>
      <c r="L18" s="638" t="s">
        <v>139</v>
      </c>
      <c r="M18" s="638"/>
      <c r="N18" s="638"/>
      <c r="O18" s="638"/>
      <c r="P18" s="42" t="s">
        <v>125</v>
      </c>
      <c r="Q18" s="637" t="s">
        <v>140</v>
      </c>
      <c r="R18" s="638"/>
      <c r="S18" s="638"/>
      <c r="T18" s="639"/>
      <c r="U18" s="19" t="s">
        <v>125</v>
      </c>
      <c r="V18" s="637" t="s">
        <v>126</v>
      </c>
      <c r="W18" s="638"/>
      <c r="X18" s="638"/>
      <c r="Y18" s="639"/>
      <c r="Z18" s="18" t="s">
        <v>125</v>
      </c>
      <c r="AA18" s="652" t="s">
        <v>263</v>
      </c>
      <c r="AB18" s="642"/>
      <c r="AC18" s="643"/>
    </row>
    <row r="19" spans="2:29" ht="21.75" customHeight="1">
      <c r="B19" s="117"/>
      <c r="C19" s="149" t="s">
        <v>339</v>
      </c>
      <c r="D19" s="277"/>
      <c r="E19" s="222">
        <v>800</v>
      </c>
      <c r="F19" s="435"/>
      <c r="G19" s="117"/>
      <c r="H19" s="119"/>
      <c r="I19" s="137"/>
      <c r="J19" s="227"/>
      <c r="K19" s="261"/>
      <c r="L19" s="117"/>
      <c r="M19" s="119" t="s">
        <v>339</v>
      </c>
      <c r="N19" s="120"/>
      <c r="O19" s="549">
        <v>700</v>
      </c>
      <c r="P19" s="435"/>
      <c r="Q19" s="126" t="s">
        <v>444</v>
      </c>
      <c r="R19" s="134" t="s">
        <v>187</v>
      </c>
      <c r="S19" s="265" t="s">
        <v>532</v>
      </c>
      <c r="T19" s="544">
        <v>3550</v>
      </c>
      <c r="U19" s="435"/>
      <c r="V19" s="328" t="s">
        <v>632</v>
      </c>
      <c r="W19" s="119" t="s">
        <v>339</v>
      </c>
      <c r="X19" s="120"/>
      <c r="Y19" s="545">
        <v>5300</v>
      </c>
      <c r="Z19" s="435"/>
      <c r="AA19" s="170"/>
      <c r="AB19" s="674" t="s">
        <v>269</v>
      </c>
      <c r="AC19" s="675"/>
    </row>
    <row r="20" spans="2:29" ht="21.75" customHeight="1">
      <c r="B20" s="96"/>
      <c r="C20" s="105" t="s">
        <v>340</v>
      </c>
      <c r="D20" s="286"/>
      <c r="E20" s="223">
        <v>450</v>
      </c>
      <c r="F20" s="369"/>
      <c r="G20" s="96"/>
      <c r="H20" s="105"/>
      <c r="I20" s="106"/>
      <c r="J20" s="228"/>
      <c r="K20" s="261"/>
      <c r="L20" s="96"/>
      <c r="M20" s="105" t="s">
        <v>384</v>
      </c>
      <c r="N20" s="99"/>
      <c r="O20" s="542">
        <v>800</v>
      </c>
      <c r="P20" s="369"/>
      <c r="Q20" s="130" t="s">
        <v>445</v>
      </c>
      <c r="R20" s="105" t="s">
        <v>574</v>
      </c>
      <c r="S20" s="131" t="s">
        <v>417</v>
      </c>
      <c r="T20" s="469">
        <v>3050</v>
      </c>
      <c r="U20" s="369"/>
      <c r="V20" s="330"/>
      <c r="W20" s="105"/>
      <c r="X20" s="99"/>
      <c r="Y20" s="228"/>
      <c r="Z20" s="261"/>
      <c r="AA20" s="170"/>
      <c r="AB20" s="144" t="s">
        <v>603</v>
      </c>
      <c r="AC20" s="185"/>
    </row>
    <row r="21" spans="2:29" ht="21.75" customHeight="1">
      <c r="B21" s="96"/>
      <c r="C21" s="360" t="s">
        <v>446</v>
      </c>
      <c r="D21" s="286"/>
      <c r="E21" s="223">
        <v>350</v>
      </c>
      <c r="F21" s="369"/>
      <c r="G21" s="96"/>
      <c r="H21" s="105"/>
      <c r="I21" s="106"/>
      <c r="J21" s="228"/>
      <c r="K21" s="261"/>
      <c r="L21" s="96"/>
      <c r="M21" s="105" t="s">
        <v>187</v>
      </c>
      <c r="N21" s="99"/>
      <c r="O21" s="223">
        <v>1200</v>
      </c>
      <c r="P21" s="369"/>
      <c r="Q21" s="130"/>
      <c r="R21" s="352"/>
      <c r="S21" s="103"/>
      <c r="T21" s="219"/>
      <c r="U21" s="261"/>
      <c r="V21" s="96"/>
      <c r="W21" s="103"/>
      <c r="X21" s="99"/>
      <c r="Y21" s="228"/>
      <c r="Z21" s="261"/>
      <c r="AA21" s="170"/>
      <c r="AB21" s="543" t="s">
        <v>662</v>
      </c>
      <c r="AC21" s="185"/>
    </row>
    <row r="22" spans="2:29" ht="21.75" customHeight="1">
      <c r="B22" s="96"/>
      <c r="C22" s="105"/>
      <c r="D22" s="99"/>
      <c r="E22" s="223"/>
      <c r="F22" s="261"/>
      <c r="G22" s="96"/>
      <c r="H22" s="105"/>
      <c r="I22" s="106"/>
      <c r="J22" s="228"/>
      <c r="K22" s="261"/>
      <c r="L22" s="96"/>
      <c r="M22" s="105" t="s">
        <v>383</v>
      </c>
      <c r="N22" s="99"/>
      <c r="O22" s="223">
        <v>1300</v>
      </c>
      <c r="P22" s="369"/>
      <c r="Q22" s="130"/>
      <c r="R22" s="101"/>
      <c r="S22" s="103"/>
      <c r="T22" s="219"/>
      <c r="U22" s="261"/>
      <c r="V22" s="96"/>
      <c r="W22" s="103"/>
      <c r="X22" s="99"/>
      <c r="Y22" s="246"/>
      <c r="Z22" s="261"/>
      <c r="AA22" s="170"/>
      <c r="AB22" s="144"/>
      <c r="AC22" s="185"/>
    </row>
    <row r="23" spans="2:29" ht="21.75" customHeight="1">
      <c r="B23" s="96"/>
      <c r="C23" s="256"/>
      <c r="D23" s="268"/>
      <c r="E23" s="223"/>
      <c r="F23" s="261"/>
      <c r="G23" s="123"/>
      <c r="H23" s="258"/>
      <c r="I23" s="268"/>
      <c r="J23" s="228"/>
      <c r="K23" s="261"/>
      <c r="L23" s="96"/>
      <c r="M23" s="105" t="s">
        <v>341</v>
      </c>
      <c r="N23" s="99"/>
      <c r="O23" s="223">
        <v>50</v>
      </c>
      <c r="P23" s="369"/>
      <c r="Q23" s="96"/>
      <c r="R23" s="105"/>
      <c r="S23" s="103"/>
      <c r="T23" s="219"/>
      <c r="U23" s="261"/>
      <c r="V23" s="96"/>
      <c r="W23" s="103"/>
      <c r="X23" s="99"/>
      <c r="Y23" s="228"/>
      <c r="Z23" s="261"/>
      <c r="AA23" s="170"/>
      <c r="AB23" s="15"/>
      <c r="AC23" s="185"/>
    </row>
    <row r="24" spans="2:29" ht="21.75" customHeight="1">
      <c r="B24" s="133"/>
      <c r="C24" s="150"/>
      <c r="D24" s="276"/>
      <c r="E24" s="222"/>
      <c r="F24" s="261"/>
      <c r="G24" s="172"/>
      <c r="H24" s="152"/>
      <c r="I24" s="276"/>
      <c r="J24" s="227"/>
      <c r="K24" s="261"/>
      <c r="L24" s="133"/>
      <c r="M24" s="134"/>
      <c r="N24" s="124"/>
      <c r="O24" s="222"/>
      <c r="P24" s="261"/>
      <c r="Q24" s="133"/>
      <c r="R24" s="1"/>
      <c r="S24" s="1"/>
      <c r="T24" s="221"/>
      <c r="U24" s="261"/>
      <c r="V24" s="133"/>
      <c r="W24" s="1"/>
      <c r="X24" s="124"/>
      <c r="Y24" s="227"/>
      <c r="Z24" s="261"/>
      <c r="AA24" s="170"/>
      <c r="AB24" s="682" t="s">
        <v>523</v>
      </c>
      <c r="AC24" s="683"/>
    </row>
    <row r="25" spans="2:29" ht="21.75" customHeight="1">
      <c r="B25" s="637" t="s">
        <v>2</v>
      </c>
      <c r="C25" s="638"/>
      <c r="D25" s="639"/>
      <c r="E25" s="163">
        <f>SUM(E19:E24)</f>
        <v>1600</v>
      </c>
      <c r="F25" s="215">
        <f>SUM(F19:F24)</f>
        <v>0</v>
      </c>
      <c r="G25" s="637"/>
      <c r="H25" s="638"/>
      <c r="I25" s="639"/>
      <c r="J25" s="230">
        <f>SUM(J19:J24)</f>
        <v>0</v>
      </c>
      <c r="K25" s="168">
        <f>SUM(K19:K24)</f>
        <v>0</v>
      </c>
      <c r="L25" s="637" t="s">
        <v>2</v>
      </c>
      <c r="M25" s="638"/>
      <c r="N25" s="639"/>
      <c r="O25" s="163">
        <f>SUM(O19:O24)</f>
        <v>4050</v>
      </c>
      <c r="P25" s="406">
        <f>SUM(P19:P24)</f>
        <v>0</v>
      </c>
      <c r="Q25" s="637" t="s">
        <v>2</v>
      </c>
      <c r="R25" s="638"/>
      <c r="S25" s="638"/>
      <c r="T25" s="226">
        <f>SUM(T19:T24)</f>
        <v>6600</v>
      </c>
      <c r="U25" s="398">
        <f>SUM(U19:U24)</f>
        <v>0</v>
      </c>
      <c r="V25" s="637" t="s">
        <v>2</v>
      </c>
      <c r="W25" s="638"/>
      <c r="X25" s="639"/>
      <c r="Y25" s="230">
        <f>SUM(Y19:Y23)</f>
        <v>5300</v>
      </c>
      <c r="Z25" s="398">
        <f>SUM(Z19:Z24)</f>
        <v>0</v>
      </c>
      <c r="AA25" s="712"/>
      <c r="AB25" s="673"/>
      <c r="AC25" s="182"/>
    </row>
    <row r="26" spans="2:30" ht="13.5" customHeight="1">
      <c r="B26" s="14" t="s">
        <v>572</v>
      </c>
      <c r="C26" s="13"/>
      <c r="D26" s="1"/>
      <c r="E26" s="222"/>
      <c r="F26" s="374"/>
      <c r="G26" s="1"/>
      <c r="H26" s="1"/>
      <c r="I26" s="1"/>
      <c r="J26" s="222"/>
      <c r="K26" s="375"/>
      <c r="L26" s="1"/>
      <c r="M26" s="1"/>
      <c r="N26" s="1"/>
      <c r="O26" s="222"/>
      <c r="P26" s="191"/>
      <c r="Q26" s="1"/>
      <c r="R26" s="1"/>
      <c r="S26" s="1"/>
      <c r="T26" s="222"/>
      <c r="U26" s="375"/>
      <c r="V26" s="1"/>
      <c r="W26" s="1"/>
      <c r="X26" s="1"/>
      <c r="Y26" s="222"/>
      <c r="Z26" s="191"/>
      <c r="AA26" s="110"/>
      <c r="AB26" s="41"/>
      <c r="AC26" s="7"/>
      <c r="AD26" s="110"/>
    </row>
    <row r="27" spans="2:29" ht="14.25" customHeight="1">
      <c r="B27" s="669" t="s">
        <v>575</v>
      </c>
      <c r="C27" s="670"/>
      <c r="D27" s="670"/>
      <c r="E27" s="670"/>
      <c r="F27" s="670"/>
      <c r="G27" s="670"/>
      <c r="H27" s="670"/>
      <c r="I27" s="670"/>
      <c r="J27" s="670"/>
      <c r="K27" s="670"/>
      <c r="L27" s="670"/>
      <c r="M27" s="670"/>
      <c r="N27" s="670"/>
      <c r="O27" s="670"/>
      <c r="P27" s="670"/>
      <c r="Q27" s="670"/>
      <c r="R27" s="670"/>
      <c r="S27" s="670"/>
      <c r="T27" s="670"/>
      <c r="U27" s="670"/>
      <c r="V27" s="670"/>
      <c r="W27" s="670"/>
      <c r="X27" s="670"/>
      <c r="Y27" s="670"/>
      <c r="Z27" s="670"/>
      <c r="AA27" s="670"/>
      <c r="AB27" s="670"/>
      <c r="AC27" s="670"/>
    </row>
    <row r="28" spans="2:29" ht="14.25" customHeight="1">
      <c r="B28" s="669" t="s">
        <v>626</v>
      </c>
      <c r="C28" s="670"/>
      <c r="D28" s="670"/>
      <c r="E28" s="670"/>
      <c r="F28" s="670"/>
      <c r="G28" s="670"/>
      <c r="H28" s="670"/>
      <c r="I28" s="670"/>
      <c r="J28" s="670"/>
      <c r="K28" s="670"/>
      <c r="L28" s="670"/>
      <c r="M28" s="670"/>
      <c r="N28" s="670"/>
      <c r="O28" s="670"/>
      <c r="P28" s="670"/>
      <c r="Q28" s="670"/>
      <c r="R28" s="670"/>
      <c r="S28" s="670"/>
      <c r="T28" s="670"/>
      <c r="U28" s="670"/>
      <c r="V28" s="670"/>
      <c r="W28" s="670"/>
      <c r="X28" s="670"/>
      <c r="Y28" s="670"/>
      <c r="Z28" s="670"/>
      <c r="AA28" s="670"/>
      <c r="AB28" s="670"/>
      <c r="AC28" s="670"/>
    </row>
    <row r="29" spans="2:29" ht="13.5">
      <c r="B29" s="669" t="s">
        <v>573</v>
      </c>
      <c r="C29" s="670"/>
      <c r="D29" s="670"/>
      <c r="E29" s="670"/>
      <c r="F29" s="670"/>
      <c r="G29" s="670"/>
      <c r="H29" s="670"/>
      <c r="I29" s="670"/>
      <c r="J29" s="670"/>
      <c r="K29" s="670"/>
      <c r="L29" s="670"/>
      <c r="M29" s="670"/>
      <c r="N29" s="670"/>
      <c r="O29" s="670"/>
      <c r="P29" s="670"/>
      <c r="Q29" s="670"/>
      <c r="R29" s="670"/>
      <c r="S29" s="670"/>
      <c r="T29" s="670"/>
      <c r="U29" s="670"/>
      <c r="V29" s="670"/>
      <c r="W29" s="670"/>
      <c r="X29" s="670"/>
      <c r="Y29" s="670"/>
      <c r="Z29" s="670"/>
      <c r="AA29" s="670"/>
      <c r="AB29" s="670"/>
      <c r="AC29" s="670"/>
    </row>
    <row r="30" spans="2:26" ht="8.25" customHeight="1">
      <c r="B30" s="14"/>
      <c r="C30" s="1"/>
      <c r="D30" s="1"/>
      <c r="E30" s="222"/>
      <c r="F30" s="374"/>
      <c r="G30" s="1"/>
      <c r="H30" s="1"/>
      <c r="I30" s="1"/>
      <c r="J30" s="222"/>
      <c r="K30" s="375"/>
      <c r="L30" s="1"/>
      <c r="M30" s="1"/>
      <c r="N30" s="1"/>
      <c r="O30" s="222"/>
      <c r="P30" s="191"/>
      <c r="Q30" s="1"/>
      <c r="R30" s="1"/>
      <c r="S30" s="1"/>
      <c r="T30" s="222"/>
      <c r="U30" s="375"/>
      <c r="V30" s="1"/>
      <c r="W30" s="1"/>
      <c r="X30" s="1"/>
      <c r="Y30" s="222"/>
      <c r="Z30" s="191"/>
    </row>
    <row r="31" spans="2:30" ht="14.25">
      <c r="B31" s="94" t="s">
        <v>633</v>
      </c>
      <c r="C31" s="2"/>
      <c r="E31" s="2"/>
      <c r="F31" s="2"/>
      <c r="J31" s="2"/>
      <c r="K31" s="2"/>
      <c r="M31" s="2"/>
      <c r="O31" s="2"/>
      <c r="P31" s="2"/>
      <c r="R31" s="1"/>
      <c r="T31" s="148"/>
      <c r="U31" s="5"/>
      <c r="AA31" s="110"/>
      <c r="AB31" s="41" t="str">
        <f>'表紙'!P36</f>
        <v>（2024年4月現在）</v>
      </c>
      <c r="AC31" s="7" t="s">
        <v>362</v>
      </c>
      <c r="AD31" s="110"/>
    </row>
  </sheetData>
  <sheetProtection password="CCCF" sheet="1" selectLockedCells="1"/>
  <mergeCells count="58">
    <mergeCell ref="B27:AC27"/>
    <mergeCell ref="B28:AC28"/>
    <mergeCell ref="B29:AC29"/>
    <mergeCell ref="V5:Y5"/>
    <mergeCell ref="L9:N9"/>
    <mergeCell ref="L13:N13"/>
    <mergeCell ref="L14:N14"/>
    <mergeCell ref="G15:I15"/>
    <mergeCell ref="C17:E17"/>
    <mergeCell ref="F17:G17"/>
    <mergeCell ref="Q4:R4"/>
    <mergeCell ref="C4:E4"/>
    <mergeCell ref="F4:G4"/>
    <mergeCell ref="H4:I4"/>
    <mergeCell ref="O4:P4"/>
    <mergeCell ref="B5:E5"/>
    <mergeCell ref="G5:J5"/>
    <mergeCell ref="L5:O5"/>
    <mergeCell ref="Q5:T5"/>
    <mergeCell ref="Q3:V3"/>
    <mergeCell ref="H2:M2"/>
    <mergeCell ref="W3:Y3"/>
    <mergeCell ref="E3:G3"/>
    <mergeCell ref="H3:M3"/>
    <mergeCell ref="N3:P3"/>
    <mergeCell ref="Z2:AC2"/>
    <mergeCell ref="Z3:AB3"/>
    <mergeCell ref="AA5:AC5"/>
    <mergeCell ref="AB6:AC6"/>
    <mergeCell ref="C12:D12"/>
    <mergeCell ref="C13:D13"/>
    <mergeCell ref="E2:G2"/>
    <mergeCell ref="N2:P2"/>
    <mergeCell ref="Q2:V2"/>
    <mergeCell ref="W2:Y2"/>
    <mergeCell ref="AA18:AC18"/>
    <mergeCell ref="B16:D16"/>
    <mergeCell ref="G16:I16"/>
    <mergeCell ref="L16:N16"/>
    <mergeCell ref="Q16:S16"/>
    <mergeCell ref="V16:X16"/>
    <mergeCell ref="AB19:AC19"/>
    <mergeCell ref="H17:I17"/>
    <mergeCell ref="O17:P17"/>
    <mergeCell ref="Q17:R17"/>
    <mergeCell ref="AA17:AB17"/>
    <mergeCell ref="B18:E18"/>
    <mergeCell ref="G18:J18"/>
    <mergeCell ref="L18:O18"/>
    <mergeCell ref="Q18:T18"/>
    <mergeCell ref="V18:Y18"/>
    <mergeCell ref="AB24:AC24"/>
    <mergeCell ref="B25:D25"/>
    <mergeCell ref="G25:I25"/>
    <mergeCell ref="L25:N25"/>
    <mergeCell ref="Q25:S25"/>
    <mergeCell ref="V25:X25"/>
    <mergeCell ref="AA25:AB25"/>
  </mergeCells>
  <conditionalFormatting sqref="F6">
    <cfRule type="expression" priority="33" dxfId="0" stopIfTrue="1">
      <formula>F6&gt;E6</formula>
    </cfRule>
  </conditionalFormatting>
  <conditionalFormatting sqref="F7">
    <cfRule type="expression" priority="32" dxfId="0" stopIfTrue="1">
      <formula>F7&gt;E7</formula>
    </cfRule>
  </conditionalFormatting>
  <conditionalFormatting sqref="F8">
    <cfRule type="expression" priority="31" dxfId="0" stopIfTrue="1">
      <formula>F8&gt;E8</formula>
    </cfRule>
  </conditionalFormatting>
  <conditionalFormatting sqref="F9">
    <cfRule type="expression" priority="30" dxfId="0" stopIfTrue="1">
      <formula>F9&gt;E9</formula>
    </cfRule>
  </conditionalFormatting>
  <conditionalFormatting sqref="F10">
    <cfRule type="expression" priority="29" dxfId="0" stopIfTrue="1">
      <formula>F10&gt;E10</formula>
    </cfRule>
  </conditionalFormatting>
  <conditionalFormatting sqref="K6">
    <cfRule type="expression" priority="28" dxfId="0" stopIfTrue="1">
      <formula>K6&gt;J6</formula>
    </cfRule>
  </conditionalFormatting>
  <conditionalFormatting sqref="K7">
    <cfRule type="expression" priority="27" dxfId="0" stopIfTrue="1">
      <formula>K7&gt;J7</formula>
    </cfRule>
  </conditionalFormatting>
  <conditionalFormatting sqref="K8">
    <cfRule type="expression" priority="26" dxfId="0" stopIfTrue="1">
      <formula>K8&gt;J8</formula>
    </cfRule>
  </conditionalFormatting>
  <conditionalFormatting sqref="K9">
    <cfRule type="expression" priority="24" dxfId="0" stopIfTrue="1">
      <formula>K9&gt;J9</formula>
    </cfRule>
  </conditionalFormatting>
  <conditionalFormatting sqref="K10">
    <cfRule type="expression" priority="23" dxfId="0" stopIfTrue="1">
      <formula>K10&gt;J10</formula>
    </cfRule>
  </conditionalFormatting>
  <conditionalFormatting sqref="K11">
    <cfRule type="expression" priority="22" dxfId="0" stopIfTrue="1">
      <formula>K11&gt;J11</formula>
    </cfRule>
  </conditionalFormatting>
  <conditionalFormatting sqref="P6">
    <cfRule type="expression" priority="21" dxfId="0" stopIfTrue="1">
      <formula>P6&gt;O6</formula>
    </cfRule>
  </conditionalFormatting>
  <conditionalFormatting sqref="U6">
    <cfRule type="expression" priority="19" dxfId="0" stopIfTrue="1">
      <formula>U6&gt;T6</formula>
    </cfRule>
  </conditionalFormatting>
  <conditionalFormatting sqref="U7">
    <cfRule type="expression" priority="18" dxfId="0" stopIfTrue="1">
      <formula>U7&gt;T7</formula>
    </cfRule>
  </conditionalFormatting>
  <conditionalFormatting sqref="Z6">
    <cfRule type="expression" priority="16" dxfId="0" stopIfTrue="1">
      <formula>Z6&gt;Y6</formula>
    </cfRule>
  </conditionalFormatting>
  <conditionalFormatting sqref="Z7">
    <cfRule type="expression" priority="15" dxfId="0" stopIfTrue="1">
      <formula>Z7&gt;Y7</formula>
    </cfRule>
  </conditionalFormatting>
  <conditionalFormatting sqref="Z19">
    <cfRule type="expression" priority="14" dxfId="0" stopIfTrue="1">
      <formula>Z19&gt;Y19</formula>
    </cfRule>
  </conditionalFormatting>
  <conditionalFormatting sqref="Z20">
    <cfRule type="expression" priority="13" dxfId="0" stopIfTrue="1">
      <formula>Z20&gt;Y20</formula>
    </cfRule>
  </conditionalFormatting>
  <conditionalFormatting sqref="U19">
    <cfRule type="expression" priority="12" dxfId="0" stopIfTrue="1">
      <formula>U19&gt;T19</formula>
    </cfRule>
  </conditionalFormatting>
  <conditionalFormatting sqref="U20">
    <cfRule type="expression" priority="11" dxfId="0" stopIfTrue="1">
      <formula>U20&gt;T20</formula>
    </cfRule>
  </conditionalFormatting>
  <conditionalFormatting sqref="P19">
    <cfRule type="expression" priority="10" dxfId="0" stopIfTrue="1">
      <formula>P19&gt;O19</formula>
    </cfRule>
  </conditionalFormatting>
  <conditionalFormatting sqref="P20">
    <cfRule type="expression" priority="9" dxfId="0" stopIfTrue="1">
      <formula>P20&gt;O20</formula>
    </cfRule>
  </conditionalFormatting>
  <conditionalFormatting sqref="P21">
    <cfRule type="expression" priority="8" dxfId="0" stopIfTrue="1">
      <formula>P21&gt;O21</formula>
    </cfRule>
  </conditionalFormatting>
  <conditionalFormatting sqref="P22">
    <cfRule type="expression" priority="7" dxfId="0" stopIfTrue="1">
      <formula>P22&gt;O22</formula>
    </cfRule>
  </conditionalFormatting>
  <conditionalFormatting sqref="P23">
    <cfRule type="expression" priority="6" dxfId="0" stopIfTrue="1">
      <formula>P23&gt;O23</formula>
    </cfRule>
  </conditionalFormatting>
  <conditionalFormatting sqref="F19">
    <cfRule type="expression" priority="5" dxfId="0" stopIfTrue="1">
      <formula>F19&gt;E19</formula>
    </cfRule>
  </conditionalFormatting>
  <conditionalFormatting sqref="F20">
    <cfRule type="expression" priority="4" dxfId="0" stopIfTrue="1">
      <formula>F20&gt;E20</formula>
    </cfRule>
  </conditionalFormatting>
  <conditionalFormatting sqref="F21">
    <cfRule type="expression" priority="3" dxfId="0" stopIfTrue="1">
      <formula>F21&gt;E21</formula>
    </cfRule>
  </conditionalFormatting>
  <conditionalFormatting sqref="F22:F24 K19:K24 P24 U21:U24 Z21:Z24 Z8:Z15 U8:U15 P7:P15 K12:K14 F11:F15">
    <cfRule type="expression" priority="2" dxfId="0" stopIfTrue="1">
      <formula>F7&gt;E7</formula>
    </cfRule>
  </conditionalFormatting>
  <dataValidations count="2"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15 K6:K14 U19:U24 P6:P15 Z6:Z15 F19:F24 P19:P24 Z19:Z24 U6:U15 K19:K24">
      <formula1>AND(F6&lt;=E6,MOD(F6,50)=0)</formula1>
    </dataValidation>
    <dataValidation operator="lessThanOrEqual" allowBlank="1" showInputMessage="1" showErrorMessage="1" sqref="H3:M3 C30:Z30 C26:Z26 B26:B30"/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38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2.7539062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6171875" style="4" customWidth="1"/>
    <col min="28" max="28" width="23.125" style="4" customWidth="1"/>
    <col min="29" max="29" width="5.00390625" style="4" customWidth="1"/>
    <col min="30" max="30" width="1.37890625" style="4" customWidth="1"/>
    <col min="31" max="31" width="9.00390625" style="4" customWidth="1"/>
    <col min="32" max="32" width="4.00390625" style="4" customWidth="1"/>
    <col min="33" max="16384" width="9.00390625" style="4" customWidth="1"/>
  </cols>
  <sheetData>
    <row r="1" spans="7:156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EZ1" s="2"/>
    </row>
    <row r="2" spans="2:157" ht="28.5" customHeight="1">
      <c r="B2" s="12" t="s">
        <v>119</v>
      </c>
      <c r="C2" s="12"/>
      <c r="D2" s="12"/>
      <c r="E2" s="637" t="s">
        <v>6</v>
      </c>
      <c r="F2" s="638"/>
      <c r="G2" s="660"/>
      <c r="H2" s="653">
        <f>'表紙'!E3</f>
        <v>0</v>
      </c>
      <c r="I2" s="654"/>
      <c r="J2" s="654"/>
      <c r="K2" s="654"/>
      <c r="L2" s="654"/>
      <c r="M2" s="655"/>
      <c r="N2" s="637" t="s">
        <v>7</v>
      </c>
      <c r="O2" s="638"/>
      <c r="P2" s="660"/>
      <c r="Q2" s="654">
        <f>'表紙'!K3</f>
        <v>0</v>
      </c>
      <c r="R2" s="654"/>
      <c r="S2" s="654"/>
      <c r="T2" s="654"/>
      <c r="U2" s="654"/>
      <c r="V2" s="655"/>
      <c r="W2" s="637" t="s">
        <v>8</v>
      </c>
      <c r="X2" s="638"/>
      <c r="Y2" s="660"/>
      <c r="Z2" s="653">
        <f>'表紙'!P3</f>
        <v>0</v>
      </c>
      <c r="AA2" s="654"/>
      <c r="AB2" s="654"/>
      <c r="AC2" s="655"/>
      <c r="FA2" s="2"/>
    </row>
    <row r="3" spans="2:29" ht="28.5" customHeight="1">
      <c r="B3" s="6"/>
      <c r="C3" s="6"/>
      <c r="D3" s="6"/>
      <c r="E3" s="633" t="s">
        <v>9</v>
      </c>
      <c r="F3" s="634"/>
      <c r="G3" s="665"/>
      <c r="H3" s="666">
        <f>'表紙'!E4</f>
        <v>0</v>
      </c>
      <c r="I3" s="667"/>
      <c r="J3" s="667"/>
      <c r="K3" s="667"/>
      <c r="L3" s="667"/>
      <c r="M3" s="668"/>
      <c r="N3" s="637" t="s">
        <v>261</v>
      </c>
      <c r="O3" s="638"/>
      <c r="P3" s="660"/>
      <c r="Q3" s="658">
        <f>'表紙'!K4</f>
        <v>0</v>
      </c>
      <c r="R3" s="658"/>
      <c r="S3" s="658"/>
      <c r="T3" s="658"/>
      <c r="U3" s="658"/>
      <c r="V3" s="659"/>
      <c r="W3" s="637" t="s">
        <v>10</v>
      </c>
      <c r="X3" s="638"/>
      <c r="Y3" s="660"/>
      <c r="Z3" s="656">
        <f>SUM(O4+O12+O19+O25)</f>
        <v>0</v>
      </c>
      <c r="AA3" s="657"/>
      <c r="AB3" s="657"/>
      <c r="AC3" s="40" t="s">
        <v>1</v>
      </c>
    </row>
    <row r="4" spans="3:18" s="8" customFormat="1" ht="27.75" customHeight="1">
      <c r="C4" s="646" t="s">
        <v>176</v>
      </c>
      <c r="D4" s="646"/>
      <c r="E4" s="646"/>
      <c r="F4" s="647" t="s">
        <v>11</v>
      </c>
      <c r="G4" s="647"/>
      <c r="H4" s="648">
        <f>SUM(J11+O11+T11+Y11)</f>
        <v>5350</v>
      </c>
      <c r="I4" s="647"/>
      <c r="J4" s="9" t="s">
        <v>1</v>
      </c>
      <c r="K4" s="9" t="s">
        <v>262</v>
      </c>
      <c r="L4" s="10"/>
      <c r="M4" s="11" t="s">
        <v>121</v>
      </c>
      <c r="N4" s="10"/>
      <c r="O4" s="649">
        <f>SUM(K11+P11+U11+Z11)</f>
        <v>0</v>
      </c>
      <c r="P4" s="650"/>
      <c r="Q4" s="651" t="s">
        <v>1</v>
      </c>
      <c r="R4" s="651"/>
    </row>
    <row r="5" spans="2:29" ht="21.75" customHeight="1">
      <c r="B5" s="637" t="s">
        <v>138</v>
      </c>
      <c r="C5" s="638"/>
      <c r="D5" s="638"/>
      <c r="E5" s="639"/>
      <c r="F5" s="18" t="s">
        <v>125</v>
      </c>
      <c r="G5" s="637" t="s">
        <v>138</v>
      </c>
      <c r="H5" s="638"/>
      <c r="I5" s="638"/>
      <c r="J5" s="638"/>
      <c r="K5" s="38" t="s">
        <v>125</v>
      </c>
      <c r="L5" s="638" t="s">
        <v>139</v>
      </c>
      <c r="M5" s="638"/>
      <c r="N5" s="638"/>
      <c r="O5" s="639"/>
      <c r="P5" s="18" t="s">
        <v>125</v>
      </c>
      <c r="Q5" s="637" t="s">
        <v>140</v>
      </c>
      <c r="R5" s="638"/>
      <c r="S5" s="638"/>
      <c r="T5" s="638"/>
      <c r="U5" s="38" t="s">
        <v>125</v>
      </c>
      <c r="V5" s="638" t="s">
        <v>126</v>
      </c>
      <c r="W5" s="638"/>
      <c r="X5" s="638"/>
      <c r="Y5" s="639"/>
      <c r="Z5" s="18" t="s">
        <v>125</v>
      </c>
      <c r="AA5" s="652" t="s">
        <v>263</v>
      </c>
      <c r="AB5" s="642"/>
      <c r="AC5" s="643"/>
    </row>
    <row r="6" spans="2:29" ht="21.75" customHeight="1">
      <c r="B6" s="440" t="s">
        <v>578</v>
      </c>
      <c r="C6" s="134" t="s">
        <v>68</v>
      </c>
      <c r="D6" s="217" t="s">
        <v>401</v>
      </c>
      <c r="E6" s="218">
        <v>2150</v>
      </c>
      <c r="F6" s="369"/>
      <c r="G6" s="117"/>
      <c r="H6" s="121" t="s">
        <v>116</v>
      </c>
      <c r="I6" s="361" t="s">
        <v>459</v>
      </c>
      <c r="J6" s="222">
        <v>450</v>
      </c>
      <c r="K6" s="435"/>
      <c r="L6" s="401"/>
      <c r="M6" s="105" t="s">
        <v>345</v>
      </c>
      <c r="N6" s="103"/>
      <c r="O6" s="219">
        <v>300</v>
      </c>
      <c r="P6" s="435"/>
      <c r="Q6" s="117"/>
      <c r="R6" s="119"/>
      <c r="S6" s="326"/>
      <c r="T6" s="222"/>
      <c r="U6" s="368"/>
      <c r="V6" s="117"/>
      <c r="W6" s="119" t="s">
        <v>342</v>
      </c>
      <c r="X6" s="120"/>
      <c r="Y6" s="227">
        <v>400</v>
      </c>
      <c r="Z6" s="435"/>
      <c r="AA6" s="170"/>
      <c r="AB6" s="14" t="s">
        <v>598</v>
      </c>
      <c r="AC6" s="193"/>
    </row>
    <row r="7" spans="2:29" ht="21.75" customHeight="1">
      <c r="B7" s="96"/>
      <c r="C7" s="105" t="s">
        <v>69</v>
      </c>
      <c r="D7" s="217" t="s">
        <v>535</v>
      </c>
      <c r="E7" s="219">
        <v>850</v>
      </c>
      <c r="F7" s="369"/>
      <c r="G7" s="96"/>
      <c r="H7" s="116" t="s">
        <v>344</v>
      </c>
      <c r="I7" s="131" t="s">
        <v>447</v>
      </c>
      <c r="J7" s="223">
        <v>350</v>
      </c>
      <c r="K7" s="369"/>
      <c r="L7" s="402"/>
      <c r="M7" s="105"/>
      <c r="N7" s="103"/>
      <c r="O7" s="219"/>
      <c r="P7" s="261"/>
      <c r="Q7" s="130"/>
      <c r="R7" s="105"/>
      <c r="S7" s="131"/>
      <c r="T7" s="223"/>
      <c r="U7" s="356"/>
      <c r="V7" s="96"/>
      <c r="W7" s="105" t="s">
        <v>346</v>
      </c>
      <c r="X7" s="99"/>
      <c r="Y7" s="228">
        <v>200</v>
      </c>
      <c r="Z7" s="369"/>
      <c r="AA7" s="170"/>
      <c r="AB7" s="144"/>
      <c r="AC7" s="193"/>
    </row>
    <row r="8" spans="2:29" ht="21.75" customHeight="1">
      <c r="B8" s="96"/>
      <c r="C8" s="105" t="s">
        <v>345</v>
      </c>
      <c r="D8" s="132" t="s">
        <v>613</v>
      </c>
      <c r="E8" s="219">
        <v>550</v>
      </c>
      <c r="F8" s="369"/>
      <c r="G8" s="96"/>
      <c r="H8" s="105"/>
      <c r="I8" s="97"/>
      <c r="J8" s="223"/>
      <c r="K8" s="261"/>
      <c r="L8" s="103"/>
      <c r="M8" s="105"/>
      <c r="N8" s="103"/>
      <c r="O8" s="219"/>
      <c r="P8" s="247"/>
      <c r="Q8" s="96"/>
      <c r="R8" s="105"/>
      <c r="S8" s="122"/>
      <c r="T8" s="223"/>
      <c r="U8" s="261"/>
      <c r="V8" s="96"/>
      <c r="W8" s="105"/>
      <c r="X8" s="99"/>
      <c r="Y8" s="228"/>
      <c r="Z8" s="214"/>
      <c r="AA8" s="170"/>
      <c r="AB8" s="15"/>
      <c r="AC8" s="193"/>
    </row>
    <row r="9" spans="2:29" ht="21.75" customHeight="1">
      <c r="B9" s="96"/>
      <c r="C9" s="105" t="s">
        <v>347</v>
      </c>
      <c r="D9" s="132"/>
      <c r="E9" s="219">
        <v>100</v>
      </c>
      <c r="F9" s="369"/>
      <c r="G9" s="96"/>
      <c r="H9" s="105"/>
      <c r="I9" s="131"/>
      <c r="J9" s="223"/>
      <c r="K9" s="261"/>
      <c r="L9" s="103"/>
      <c r="M9" s="105"/>
      <c r="N9" s="103"/>
      <c r="O9" s="219"/>
      <c r="P9" s="247"/>
      <c r="Q9" s="96"/>
      <c r="R9" s="105"/>
      <c r="S9" s="106"/>
      <c r="T9" s="223"/>
      <c r="U9" s="261"/>
      <c r="V9" s="96"/>
      <c r="W9" s="105"/>
      <c r="X9" s="99"/>
      <c r="Y9" s="228"/>
      <c r="Z9" s="214"/>
      <c r="AA9" s="170"/>
      <c r="AB9" s="13"/>
      <c r="AC9" s="193"/>
    </row>
    <row r="10" spans="2:29" ht="21.75" customHeight="1">
      <c r="B10" s="133"/>
      <c r="C10" s="197"/>
      <c r="D10" s="144"/>
      <c r="E10" s="221"/>
      <c r="F10" s="191"/>
      <c r="G10" s="635" t="s">
        <v>67</v>
      </c>
      <c r="H10" s="636"/>
      <c r="I10" s="663"/>
      <c r="J10" s="222">
        <f>SUM(J6:J9)</f>
        <v>800</v>
      </c>
      <c r="K10" s="209">
        <f>SUM(K6:K9)</f>
        <v>0</v>
      </c>
      <c r="L10" s="636"/>
      <c r="M10" s="636"/>
      <c r="N10" s="636"/>
      <c r="O10" s="221"/>
      <c r="P10" s="191"/>
      <c r="Q10" s="114"/>
      <c r="R10" s="134"/>
      <c r="S10" s="234"/>
      <c r="T10" s="222"/>
      <c r="U10" s="209"/>
      <c r="V10" s="114"/>
      <c r="W10" s="159"/>
      <c r="X10" s="113"/>
      <c r="Y10" s="229"/>
      <c r="Z10" s="180"/>
      <c r="AA10" s="170"/>
      <c r="AB10" s="13"/>
      <c r="AC10" s="193"/>
    </row>
    <row r="11" spans="2:29" ht="21.75" customHeight="1">
      <c r="B11" s="637" t="s">
        <v>2</v>
      </c>
      <c r="C11" s="638"/>
      <c r="D11" s="638"/>
      <c r="E11" s="226">
        <f>SUM(E6:E10)</f>
        <v>3650</v>
      </c>
      <c r="F11" s="271">
        <f>SUM(F6:F10)</f>
        <v>0</v>
      </c>
      <c r="G11" s="637" t="s">
        <v>120</v>
      </c>
      <c r="H11" s="638"/>
      <c r="I11" s="639"/>
      <c r="J11" s="332">
        <f>SUM(J10+E11)</f>
        <v>4450</v>
      </c>
      <c r="K11" s="321">
        <f>SUM(K10+F11)</f>
        <v>0</v>
      </c>
      <c r="L11" s="638" t="s">
        <v>67</v>
      </c>
      <c r="M11" s="638"/>
      <c r="N11" s="638"/>
      <c r="O11" s="226">
        <f>SUM(O6:O10)</f>
        <v>300</v>
      </c>
      <c r="P11" s="412">
        <f>SUM(P6:P10)</f>
        <v>0</v>
      </c>
      <c r="Q11" s="637"/>
      <c r="R11" s="638"/>
      <c r="S11" s="639"/>
      <c r="T11" s="163">
        <f>SUM(T6:T10)</f>
        <v>0</v>
      </c>
      <c r="U11" s="413">
        <f>SUM(U6:U10)</f>
        <v>0</v>
      </c>
      <c r="V11" s="637" t="s">
        <v>2</v>
      </c>
      <c r="W11" s="638"/>
      <c r="X11" s="639"/>
      <c r="Y11" s="230">
        <f>SUM(Y6:Y10)</f>
        <v>600</v>
      </c>
      <c r="Z11" s="412">
        <f>SUM(Z6:Z10)</f>
        <v>0</v>
      </c>
      <c r="AA11" s="633"/>
      <c r="AB11" s="634"/>
      <c r="AC11" s="164"/>
    </row>
    <row r="12" spans="2:30" ht="27.75" customHeight="1">
      <c r="B12" s="41"/>
      <c r="C12" s="646" t="s">
        <v>177</v>
      </c>
      <c r="D12" s="646"/>
      <c r="E12" s="646"/>
      <c r="F12" s="647" t="s">
        <v>11</v>
      </c>
      <c r="G12" s="647"/>
      <c r="H12" s="648">
        <f>SUM(E18+J18+O18+T18+Y18)</f>
        <v>4750</v>
      </c>
      <c r="I12" s="647"/>
      <c r="J12" s="9" t="s">
        <v>1</v>
      </c>
      <c r="K12" s="9" t="s">
        <v>264</v>
      </c>
      <c r="L12" s="10"/>
      <c r="M12" s="11" t="s">
        <v>121</v>
      </c>
      <c r="N12" s="10"/>
      <c r="O12" s="649">
        <f>SUM(F18+P18+U18+Z18)</f>
        <v>0</v>
      </c>
      <c r="P12" s="650"/>
      <c r="Q12" s="651" t="s">
        <v>1</v>
      </c>
      <c r="R12" s="651"/>
      <c r="S12" s="2"/>
      <c r="T12" s="148"/>
      <c r="U12" s="5"/>
      <c r="V12" s="2"/>
      <c r="W12" s="1"/>
      <c r="X12" s="1"/>
      <c r="Y12" s="1"/>
      <c r="Z12" s="1"/>
      <c r="AA12" s="636"/>
      <c r="AB12" s="636"/>
      <c r="AC12" s="1"/>
      <c r="AD12" s="2"/>
    </row>
    <row r="13" spans="2:29" ht="21.75" customHeight="1">
      <c r="B13" s="637" t="s">
        <v>138</v>
      </c>
      <c r="C13" s="638"/>
      <c r="D13" s="638"/>
      <c r="E13" s="638"/>
      <c r="F13" s="42" t="s">
        <v>125</v>
      </c>
      <c r="G13" s="637"/>
      <c r="H13" s="638"/>
      <c r="I13" s="638"/>
      <c r="J13" s="638"/>
      <c r="K13" s="38"/>
      <c r="L13" s="638" t="s">
        <v>139</v>
      </c>
      <c r="M13" s="638"/>
      <c r="N13" s="638"/>
      <c r="O13" s="639"/>
      <c r="P13" s="18" t="s">
        <v>125</v>
      </c>
      <c r="Q13" s="637" t="s">
        <v>140</v>
      </c>
      <c r="R13" s="638"/>
      <c r="S13" s="638"/>
      <c r="T13" s="638"/>
      <c r="U13" s="38" t="s">
        <v>125</v>
      </c>
      <c r="V13" s="638" t="s">
        <v>126</v>
      </c>
      <c r="W13" s="638"/>
      <c r="X13" s="638"/>
      <c r="Y13" s="639"/>
      <c r="Z13" s="18" t="s">
        <v>125</v>
      </c>
      <c r="AA13" s="637" t="s">
        <v>263</v>
      </c>
      <c r="AB13" s="638"/>
      <c r="AC13" s="660"/>
    </row>
    <row r="14" spans="2:29" ht="21.75" customHeight="1">
      <c r="B14" s="133"/>
      <c r="C14" s="134" t="s">
        <v>70</v>
      </c>
      <c r="D14" s="217" t="s">
        <v>401</v>
      </c>
      <c r="E14" s="210">
        <v>2900</v>
      </c>
      <c r="F14" s="435"/>
      <c r="G14" s="117"/>
      <c r="H14" s="119"/>
      <c r="I14" s="137"/>
      <c r="J14" s="191"/>
      <c r="K14" s="333"/>
      <c r="L14" s="1"/>
      <c r="M14" s="431" t="s">
        <v>72</v>
      </c>
      <c r="N14" s="433"/>
      <c r="O14" s="219">
        <v>150</v>
      </c>
      <c r="P14" s="369"/>
      <c r="Q14" s="174"/>
      <c r="R14" s="119"/>
      <c r="S14" s="265"/>
      <c r="T14" s="222"/>
      <c r="U14" s="368"/>
      <c r="V14" s="1"/>
      <c r="W14" s="134" t="s">
        <v>70</v>
      </c>
      <c r="X14" s="1"/>
      <c r="Y14" s="218">
        <v>950</v>
      </c>
      <c r="Z14" s="435"/>
      <c r="AA14" s="170"/>
      <c r="AB14" s="144"/>
      <c r="AC14" s="193"/>
    </row>
    <row r="15" spans="2:29" ht="21.75" customHeight="1">
      <c r="B15" s="96"/>
      <c r="C15" s="116" t="s">
        <v>71</v>
      </c>
      <c r="D15" s="217" t="s">
        <v>401</v>
      </c>
      <c r="E15" s="211">
        <v>350</v>
      </c>
      <c r="F15" s="369"/>
      <c r="G15" s="96"/>
      <c r="H15" s="105"/>
      <c r="I15" s="106"/>
      <c r="J15" s="247"/>
      <c r="K15" s="334"/>
      <c r="L15" s="103"/>
      <c r="M15" s="431"/>
      <c r="N15" s="433"/>
      <c r="O15" s="219"/>
      <c r="P15" s="356"/>
      <c r="Q15" s="130"/>
      <c r="R15" s="105"/>
      <c r="S15" s="242"/>
      <c r="T15" s="223"/>
      <c r="U15" s="261"/>
      <c r="V15" s="103"/>
      <c r="W15" s="105"/>
      <c r="X15" s="103"/>
      <c r="Y15" s="219"/>
      <c r="Z15" s="214"/>
      <c r="AA15" s="170"/>
      <c r="AB15" s="144"/>
      <c r="AC15" s="193"/>
    </row>
    <row r="16" spans="2:29" ht="21.75" customHeight="1">
      <c r="B16" s="96"/>
      <c r="C16" s="116" t="s">
        <v>73</v>
      </c>
      <c r="D16" s="217" t="s">
        <v>536</v>
      </c>
      <c r="E16" s="211">
        <v>300</v>
      </c>
      <c r="F16" s="369"/>
      <c r="G16" s="96"/>
      <c r="H16" s="105"/>
      <c r="I16" s="106"/>
      <c r="J16" s="247"/>
      <c r="K16" s="334"/>
      <c r="L16" s="103"/>
      <c r="M16" s="105"/>
      <c r="N16" s="103"/>
      <c r="O16" s="219"/>
      <c r="P16" s="247"/>
      <c r="Q16" s="96"/>
      <c r="R16" s="105"/>
      <c r="S16" s="99"/>
      <c r="T16" s="223"/>
      <c r="U16" s="261"/>
      <c r="V16" s="103"/>
      <c r="W16" s="105"/>
      <c r="X16" s="103"/>
      <c r="Y16" s="219"/>
      <c r="Z16" s="214"/>
      <c r="AA16" s="170"/>
      <c r="AB16" s="144"/>
      <c r="AC16" s="193"/>
    </row>
    <row r="17" spans="2:29" ht="21.75" customHeight="1">
      <c r="B17" s="133"/>
      <c r="C17" s="197" t="s">
        <v>72</v>
      </c>
      <c r="D17" s="145" t="s">
        <v>449</v>
      </c>
      <c r="E17" s="240">
        <v>100</v>
      </c>
      <c r="F17" s="369"/>
      <c r="G17" s="133"/>
      <c r="H17" s="134"/>
      <c r="I17" s="135"/>
      <c r="J17" s="191"/>
      <c r="K17" s="333"/>
      <c r="L17" s="1"/>
      <c r="M17" s="134"/>
      <c r="N17" s="1"/>
      <c r="O17" s="221"/>
      <c r="P17" s="191"/>
      <c r="Q17" s="133"/>
      <c r="R17" s="134"/>
      <c r="S17" s="124"/>
      <c r="T17" s="280"/>
      <c r="U17" s="209"/>
      <c r="V17" s="1"/>
      <c r="W17" s="134"/>
      <c r="X17" s="1"/>
      <c r="Y17" s="221"/>
      <c r="Z17" s="191"/>
      <c r="AA17" s="170"/>
      <c r="AB17" s="15"/>
      <c r="AC17" s="193"/>
    </row>
    <row r="18" spans="2:29" ht="21.75" customHeight="1">
      <c r="B18" s="637" t="s">
        <v>2</v>
      </c>
      <c r="C18" s="638"/>
      <c r="D18" s="638"/>
      <c r="E18" s="213">
        <f>SUM(E14:E17)</f>
        <v>3650</v>
      </c>
      <c r="F18" s="215">
        <f>SUM(F14:F17)</f>
        <v>0</v>
      </c>
      <c r="G18" s="637"/>
      <c r="H18" s="638"/>
      <c r="I18" s="639"/>
      <c r="J18" s="163">
        <f>SUM(J14:J16)</f>
        <v>0</v>
      </c>
      <c r="K18" s="335"/>
      <c r="L18" s="638" t="s">
        <v>2</v>
      </c>
      <c r="M18" s="638"/>
      <c r="N18" s="638"/>
      <c r="O18" s="226">
        <f>SUM(O14:O17)</f>
        <v>150</v>
      </c>
      <c r="P18" s="412">
        <f>SUM(P14:P17)</f>
        <v>0</v>
      </c>
      <c r="Q18" s="637"/>
      <c r="R18" s="638"/>
      <c r="S18" s="639"/>
      <c r="T18" s="163">
        <f>SUM(T14:T17)</f>
        <v>0</v>
      </c>
      <c r="U18" s="413">
        <f>SUM(U14:U17)</f>
        <v>0</v>
      </c>
      <c r="V18" s="638" t="s">
        <v>2</v>
      </c>
      <c r="W18" s="638"/>
      <c r="X18" s="638"/>
      <c r="Y18" s="226">
        <f>SUM(Y14:Y17)</f>
        <v>950</v>
      </c>
      <c r="Z18" s="398">
        <f>SUM(Z14:Z17)</f>
        <v>0</v>
      </c>
      <c r="AA18" s="633"/>
      <c r="AB18" s="634"/>
      <c r="AC18" s="164"/>
    </row>
    <row r="19" spans="2:53" ht="27.75" customHeight="1">
      <c r="B19" s="2"/>
      <c r="C19" s="646" t="s">
        <v>178</v>
      </c>
      <c r="D19" s="646"/>
      <c r="E19" s="646"/>
      <c r="F19" s="647" t="s">
        <v>11</v>
      </c>
      <c r="G19" s="647"/>
      <c r="H19" s="648">
        <f>SUM(J24+O24+T24+Y24)</f>
        <v>5900</v>
      </c>
      <c r="I19" s="647"/>
      <c r="J19" s="9" t="s">
        <v>1</v>
      </c>
      <c r="K19" s="9" t="s">
        <v>264</v>
      </c>
      <c r="L19" s="10"/>
      <c r="M19" s="11" t="s">
        <v>121</v>
      </c>
      <c r="N19" s="10"/>
      <c r="O19" s="649">
        <f>SUM(K24+P24+U24+Z24)</f>
        <v>0</v>
      </c>
      <c r="P19" s="650"/>
      <c r="Q19" s="651" t="s">
        <v>1</v>
      </c>
      <c r="R19" s="651"/>
      <c r="S19" s="2"/>
      <c r="T19" s="5"/>
      <c r="U19" s="5"/>
      <c r="V19" s="2"/>
      <c r="W19" s="2"/>
      <c r="X19" s="2"/>
      <c r="Y19" s="2"/>
      <c r="Z19" s="2"/>
      <c r="AA19" s="636"/>
      <c r="AB19" s="636"/>
      <c r="AC19" s="5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2:29" ht="21.75" customHeight="1">
      <c r="B20" s="637" t="s">
        <v>138</v>
      </c>
      <c r="C20" s="638"/>
      <c r="D20" s="638"/>
      <c r="E20" s="638"/>
      <c r="F20" s="38" t="s">
        <v>125</v>
      </c>
      <c r="G20" s="637" t="s">
        <v>138</v>
      </c>
      <c r="H20" s="638"/>
      <c r="I20" s="638"/>
      <c r="J20" s="638"/>
      <c r="K20" s="38" t="s">
        <v>125</v>
      </c>
      <c r="L20" s="638" t="s">
        <v>139</v>
      </c>
      <c r="M20" s="638"/>
      <c r="N20" s="638"/>
      <c r="O20" s="639"/>
      <c r="P20" s="18" t="s">
        <v>125</v>
      </c>
      <c r="Q20" s="637" t="s">
        <v>140</v>
      </c>
      <c r="R20" s="638"/>
      <c r="S20" s="638"/>
      <c r="T20" s="638"/>
      <c r="U20" s="38" t="s">
        <v>125</v>
      </c>
      <c r="V20" s="638" t="s">
        <v>126</v>
      </c>
      <c r="W20" s="638"/>
      <c r="X20" s="638"/>
      <c r="Y20" s="639"/>
      <c r="Z20" s="18" t="s">
        <v>125</v>
      </c>
      <c r="AA20" s="637" t="s">
        <v>263</v>
      </c>
      <c r="AB20" s="638"/>
      <c r="AC20" s="660"/>
    </row>
    <row r="21" spans="2:29" ht="21.75" customHeight="1">
      <c r="B21" s="133"/>
      <c r="C21" s="134" t="s">
        <v>348</v>
      </c>
      <c r="D21" s="145"/>
      <c r="E21" s="210">
        <v>1000</v>
      </c>
      <c r="F21" s="435"/>
      <c r="G21" s="117"/>
      <c r="H21" s="119" t="s">
        <v>349</v>
      </c>
      <c r="I21" s="239" t="s">
        <v>425</v>
      </c>
      <c r="J21" s="222">
        <v>100</v>
      </c>
      <c r="K21" s="435"/>
      <c r="L21" s="1"/>
      <c r="M21" s="134"/>
      <c r="N21" s="1"/>
      <c r="O21" s="218"/>
      <c r="P21" s="190"/>
      <c r="Q21" s="117"/>
      <c r="R21" s="119" t="s">
        <v>348</v>
      </c>
      <c r="S21" s="389" t="s">
        <v>520</v>
      </c>
      <c r="T21" s="549">
        <v>1350</v>
      </c>
      <c r="U21" s="435"/>
      <c r="V21" s="1"/>
      <c r="W21" s="134" t="s">
        <v>348</v>
      </c>
      <c r="X21" s="1"/>
      <c r="Y21" s="218">
        <v>1050</v>
      </c>
      <c r="Z21" s="435"/>
      <c r="AA21" s="170"/>
      <c r="AB21" s="143"/>
      <c r="AC21" s="193"/>
    </row>
    <row r="22" spans="2:29" ht="21.75" customHeight="1">
      <c r="B22" s="96"/>
      <c r="C22" s="443" t="s">
        <v>619</v>
      </c>
      <c r="D22" s="131" t="s">
        <v>620</v>
      </c>
      <c r="E22" s="211">
        <v>2400</v>
      </c>
      <c r="F22" s="369"/>
      <c r="G22" s="96"/>
      <c r="H22" s="105"/>
      <c r="I22" s="106"/>
      <c r="J22" s="223"/>
      <c r="K22" s="261"/>
      <c r="L22" s="103"/>
      <c r="M22" s="103"/>
      <c r="N22" s="103"/>
      <c r="O22" s="219"/>
      <c r="P22" s="247"/>
      <c r="Q22" s="96"/>
      <c r="R22" s="103"/>
      <c r="S22" s="99"/>
      <c r="T22" s="244"/>
      <c r="U22" s="261"/>
      <c r="V22" s="103"/>
      <c r="W22" s="105"/>
      <c r="X22" s="103"/>
      <c r="Y22" s="219"/>
      <c r="Z22" s="214"/>
      <c r="AA22" s="170"/>
      <c r="AB22" s="143"/>
      <c r="AC22" s="193"/>
    </row>
    <row r="23" spans="2:29" ht="21.75" customHeight="1">
      <c r="B23" s="133"/>
      <c r="C23" s="134"/>
      <c r="D23" s="1"/>
      <c r="E23" s="240"/>
      <c r="F23" s="209"/>
      <c r="G23" s="635" t="s">
        <v>67</v>
      </c>
      <c r="H23" s="636"/>
      <c r="I23" s="663"/>
      <c r="J23" s="222">
        <f>SUM(J21:J22)</f>
        <v>100</v>
      </c>
      <c r="K23" s="209">
        <f>SUM(K21:K22)</f>
        <v>0</v>
      </c>
      <c r="L23" s="1"/>
      <c r="M23" s="1"/>
      <c r="N23" s="1"/>
      <c r="O23" s="221"/>
      <c r="P23" s="191"/>
      <c r="Q23" s="133"/>
      <c r="R23" s="1"/>
      <c r="S23" s="124"/>
      <c r="T23" s="280"/>
      <c r="U23" s="209"/>
      <c r="V23" s="1"/>
      <c r="W23" s="1"/>
      <c r="X23" s="1"/>
      <c r="Y23" s="279"/>
      <c r="Z23" s="191"/>
      <c r="AA23" s="170"/>
      <c r="AB23" s="146"/>
      <c r="AC23" s="193"/>
    </row>
    <row r="24" spans="2:29" ht="21.75" customHeight="1">
      <c r="B24" s="637" t="s">
        <v>67</v>
      </c>
      <c r="C24" s="638"/>
      <c r="D24" s="638"/>
      <c r="E24" s="213">
        <f>SUM(E21:E23)</f>
        <v>3400</v>
      </c>
      <c r="F24" s="321">
        <f>SUM(F21:F23)</f>
        <v>0</v>
      </c>
      <c r="G24" s="637" t="s">
        <v>120</v>
      </c>
      <c r="H24" s="638"/>
      <c r="I24" s="639"/>
      <c r="J24" s="163">
        <f>SUM(E24+J23)</f>
        <v>3500</v>
      </c>
      <c r="K24" s="321">
        <f>SUM(K23+F24)</f>
        <v>0</v>
      </c>
      <c r="L24" s="638"/>
      <c r="M24" s="638"/>
      <c r="N24" s="638"/>
      <c r="O24" s="226">
        <f>SUM(O21:O22)</f>
        <v>0</v>
      </c>
      <c r="P24" s="412">
        <f>SUM(P21:P23)</f>
        <v>0</v>
      </c>
      <c r="Q24" s="637" t="s">
        <v>67</v>
      </c>
      <c r="R24" s="638"/>
      <c r="S24" s="639"/>
      <c r="T24" s="163">
        <f>SUM(T21:T22)</f>
        <v>1350</v>
      </c>
      <c r="U24" s="413">
        <f>SUM(U21:U23)</f>
        <v>0</v>
      </c>
      <c r="V24" s="638" t="s">
        <v>67</v>
      </c>
      <c r="W24" s="638"/>
      <c r="X24" s="638"/>
      <c r="Y24" s="226">
        <f>SUM(Y21:Y22)</f>
        <v>1050</v>
      </c>
      <c r="Z24" s="398">
        <f>SUM(Z21:Z23)</f>
        <v>0</v>
      </c>
      <c r="AA24" s="633"/>
      <c r="AB24" s="634"/>
      <c r="AC24" s="164"/>
    </row>
    <row r="25" spans="2:53" ht="27.75" customHeight="1">
      <c r="B25" s="2"/>
      <c r="C25" s="646" t="s">
        <v>179</v>
      </c>
      <c r="D25" s="646"/>
      <c r="E25" s="646"/>
      <c r="F25" s="647" t="s">
        <v>11</v>
      </c>
      <c r="G25" s="647"/>
      <c r="H25" s="648">
        <f>SUM(E31+J31+O31+T31+Y31)</f>
        <v>4450</v>
      </c>
      <c r="I25" s="647"/>
      <c r="J25" s="9" t="s">
        <v>1</v>
      </c>
      <c r="K25" s="9" t="s">
        <v>264</v>
      </c>
      <c r="L25" s="10"/>
      <c r="M25" s="11" t="s">
        <v>121</v>
      </c>
      <c r="N25" s="10"/>
      <c r="O25" s="649">
        <f>SUM(F31+P31+U31+Z31)</f>
        <v>0</v>
      </c>
      <c r="P25" s="650"/>
      <c r="Q25" s="651" t="s">
        <v>1</v>
      </c>
      <c r="R25" s="651"/>
      <c r="S25" s="2"/>
      <c r="T25" s="5"/>
      <c r="U25" s="5"/>
      <c r="V25" s="2"/>
      <c r="W25" s="2"/>
      <c r="X25" s="2"/>
      <c r="Y25" s="2"/>
      <c r="Z25" s="2"/>
      <c r="AA25" s="636"/>
      <c r="AB25" s="636"/>
      <c r="AC25" s="5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2:29" ht="21.75" customHeight="1">
      <c r="B26" s="637" t="s">
        <v>138</v>
      </c>
      <c r="C26" s="638"/>
      <c r="D26" s="638"/>
      <c r="E26" s="638"/>
      <c r="F26" s="38" t="s">
        <v>125</v>
      </c>
      <c r="G26" s="637"/>
      <c r="H26" s="638"/>
      <c r="I26" s="638"/>
      <c r="J26" s="638"/>
      <c r="K26" s="38"/>
      <c r="L26" s="638" t="s">
        <v>139</v>
      </c>
      <c r="M26" s="638"/>
      <c r="N26" s="638"/>
      <c r="O26" s="639"/>
      <c r="P26" s="18" t="s">
        <v>125</v>
      </c>
      <c r="Q26" s="637" t="s">
        <v>140</v>
      </c>
      <c r="R26" s="638"/>
      <c r="S26" s="638"/>
      <c r="T26" s="638"/>
      <c r="U26" s="38" t="s">
        <v>125</v>
      </c>
      <c r="V26" s="638" t="s">
        <v>126</v>
      </c>
      <c r="W26" s="638"/>
      <c r="X26" s="638"/>
      <c r="Y26" s="639"/>
      <c r="Z26" s="18" t="s">
        <v>125</v>
      </c>
      <c r="AA26" s="637" t="s">
        <v>263</v>
      </c>
      <c r="AB26" s="638"/>
      <c r="AC26" s="660"/>
    </row>
    <row r="27" spans="2:29" ht="21.75" customHeight="1">
      <c r="B27" s="133"/>
      <c r="C27" s="105" t="s">
        <v>646</v>
      </c>
      <c r="D27" s="132"/>
      <c r="E27" s="211">
        <v>50</v>
      </c>
      <c r="F27" s="435"/>
      <c r="G27" s="117"/>
      <c r="H27" s="119"/>
      <c r="I27" s="137"/>
      <c r="J27" s="191"/>
      <c r="K27" s="333"/>
      <c r="L27" s="117"/>
      <c r="M27" s="119" t="s">
        <v>631</v>
      </c>
      <c r="N27" s="551" t="s">
        <v>596</v>
      </c>
      <c r="O27" s="545">
        <v>300</v>
      </c>
      <c r="P27" s="458"/>
      <c r="Q27" s="133"/>
      <c r="R27" s="134"/>
      <c r="S27" s="459"/>
      <c r="T27" s="210"/>
      <c r="U27" s="368"/>
      <c r="V27" s="118"/>
      <c r="W27" s="119" t="s">
        <v>386</v>
      </c>
      <c r="X27" s="120"/>
      <c r="Y27" s="227">
        <v>1650</v>
      </c>
      <c r="Z27" s="435"/>
      <c r="AA27" s="170"/>
      <c r="AB27" s="143"/>
      <c r="AC27" s="194"/>
    </row>
    <row r="28" spans="2:29" ht="21.75" customHeight="1">
      <c r="B28" s="96"/>
      <c r="C28" s="105" t="s">
        <v>350</v>
      </c>
      <c r="D28" s="132"/>
      <c r="E28" s="211">
        <v>50</v>
      </c>
      <c r="F28" s="369"/>
      <c r="G28" s="96"/>
      <c r="H28" s="105"/>
      <c r="I28" s="106"/>
      <c r="J28" s="247"/>
      <c r="K28" s="334"/>
      <c r="L28" s="96"/>
      <c r="M28" s="105" t="s">
        <v>646</v>
      </c>
      <c r="N28" s="553" t="s">
        <v>596</v>
      </c>
      <c r="O28" s="554">
        <v>300</v>
      </c>
      <c r="P28" s="369"/>
      <c r="Q28" s="96"/>
      <c r="R28" s="105"/>
      <c r="S28" s="132"/>
      <c r="T28" s="211"/>
      <c r="U28" s="261"/>
      <c r="V28" s="103"/>
      <c r="W28" s="105"/>
      <c r="X28" s="99"/>
      <c r="Y28" s="228"/>
      <c r="Z28" s="214"/>
      <c r="AA28" s="170"/>
      <c r="AB28" s="143"/>
      <c r="AC28" s="194"/>
    </row>
    <row r="29" spans="2:29" ht="21.75" customHeight="1">
      <c r="B29" s="96"/>
      <c r="C29" s="105"/>
      <c r="D29" s="132"/>
      <c r="E29" s="211"/>
      <c r="F29" s="261"/>
      <c r="G29" s="96"/>
      <c r="H29" s="105"/>
      <c r="I29" s="106"/>
      <c r="J29" s="247"/>
      <c r="K29" s="334"/>
      <c r="L29" s="96"/>
      <c r="M29" s="558" t="s">
        <v>658</v>
      </c>
      <c r="N29" s="555" t="s">
        <v>660</v>
      </c>
      <c r="O29" s="556">
        <v>1450</v>
      </c>
      <c r="P29" s="428"/>
      <c r="Q29" s="96"/>
      <c r="R29" s="103"/>
      <c r="S29" s="103"/>
      <c r="T29" s="336"/>
      <c r="U29" s="261"/>
      <c r="V29" s="103"/>
      <c r="W29" s="105"/>
      <c r="X29" s="99"/>
      <c r="Y29" s="228"/>
      <c r="Z29" s="214"/>
      <c r="AA29" s="170"/>
      <c r="AB29" s="143"/>
      <c r="AC29" s="194"/>
    </row>
    <row r="30" spans="2:29" ht="21.75" customHeight="1">
      <c r="B30" s="133"/>
      <c r="C30" s="134"/>
      <c r="D30" s="145"/>
      <c r="E30" s="240"/>
      <c r="F30" s="291"/>
      <c r="G30" s="133"/>
      <c r="H30" s="134"/>
      <c r="I30" s="135"/>
      <c r="J30" s="191"/>
      <c r="K30" s="333"/>
      <c r="L30" s="133"/>
      <c r="M30" s="559" t="s">
        <v>659</v>
      </c>
      <c r="N30" s="557" t="s">
        <v>660</v>
      </c>
      <c r="O30" s="545">
        <v>650</v>
      </c>
      <c r="P30" s="458"/>
      <c r="Q30" s="133"/>
      <c r="R30" s="1"/>
      <c r="S30" s="1"/>
      <c r="T30" s="337"/>
      <c r="U30" s="209"/>
      <c r="V30" s="1"/>
      <c r="W30" s="1"/>
      <c r="X30" s="124"/>
      <c r="Y30" s="281"/>
      <c r="Z30" s="191"/>
      <c r="AA30" s="170"/>
      <c r="AB30" s="146"/>
      <c r="AC30" s="194"/>
    </row>
    <row r="31" spans="2:29" ht="21.75" customHeight="1">
      <c r="B31" s="637" t="s">
        <v>67</v>
      </c>
      <c r="C31" s="638"/>
      <c r="D31" s="638"/>
      <c r="E31" s="213">
        <f>SUM(E27:E30)</f>
        <v>100</v>
      </c>
      <c r="F31" s="321">
        <f>SUM(F27:F30)</f>
        <v>0</v>
      </c>
      <c r="G31" s="637"/>
      <c r="H31" s="638"/>
      <c r="I31" s="639"/>
      <c r="J31" s="163">
        <f>SUM(J27:J30)</f>
        <v>0</v>
      </c>
      <c r="K31" s="335"/>
      <c r="L31" s="637" t="s">
        <v>67</v>
      </c>
      <c r="M31" s="638"/>
      <c r="N31" s="638"/>
      <c r="O31" s="213">
        <f>SUM(O27:O30)</f>
        <v>2700</v>
      </c>
      <c r="P31" s="413">
        <f>SUM(P27:P30)</f>
        <v>0</v>
      </c>
      <c r="Q31" s="637" t="s">
        <v>67</v>
      </c>
      <c r="R31" s="638"/>
      <c r="S31" s="638"/>
      <c r="T31" s="213">
        <f>SUM(T27:T30)</f>
        <v>0</v>
      </c>
      <c r="U31" s="413">
        <f>SUM(U27:U30)</f>
        <v>0</v>
      </c>
      <c r="V31" s="638" t="s">
        <v>67</v>
      </c>
      <c r="W31" s="638"/>
      <c r="X31" s="639"/>
      <c r="Y31" s="230">
        <f>SUM(Y27:Y29)</f>
        <v>1650</v>
      </c>
      <c r="Z31" s="398">
        <f>SUM(Z27:Z30)</f>
        <v>0</v>
      </c>
      <c r="AA31" s="633"/>
      <c r="AB31" s="634"/>
      <c r="AC31" s="161"/>
    </row>
    <row r="32" spans="2:30" ht="13.5" customHeight="1">
      <c r="B32" s="14" t="s">
        <v>572</v>
      </c>
      <c r="C32" s="13"/>
      <c r="D32" s="1"/>
      <c r="E32" s="222"/>
      <c r="F32" s="374"/>
      <c r="G32" s="1"/>
      <c r="H32" s="1"/>
      <c r="I32" s="1"/>
      <c r="J32" s="222"/>
      <c r="K32" s="375"/>
      <c r="L32" s="1"/>
      <c r="M32" s="1"/>
      <c r="N32" s="1"/>
      <c r="O32" s="222"/>
      <c r="P32" s="191"/>
      <c r="Q32" s="1"/>
      <c r="R32" s="1"/>
      <c r="S32" s="1"/>
      <c r="T32" s="222"/>
      <c r="U32" s="375"/>
      <c r="V32" s="1"/>
      <c r="W32" s="1"/>
      <c r="X32" s="1"/>
      <c r="Y32" s="222"/>
      <c r="Z32" s="191"/>
      <c r="AA32" s="110"/>
      <c r="AB32" s="41"/>
      <c r="AC32" s="7"/>
      <c r="AD32" s="110"/>
    </row>
    <row r="33" spans="2:29" ht="14.25" customHeight="1">
      <c r="B33" s="669" t="s">
        <v>575</v>
      </c>
      <c r="C33" s="670"/>
      <c r="D33" s="670"/>
      <c r="E33" s="670"/>
      <c r="F33" s="670"/>
      <c r="G33" s="670"/>
      <c r="H33" s="670"/>
      <c r="I33" s="670"/>
      <c r="J33" s="670"/>
      <c r="K33" s="670"/>
      <c r="L33" s="670"/>
      <c r="M33" s="670"/>
      <c r="N33" s="670"/>
      <c r="O33" s="670"/>
      <c r="P33" s="670"/>
      <c r="Q33" s="670"/>
      <c r="R33" s="670"/>
      <c r="S33" s="670"/>
      <c r="T33" s="670"/>
      <c r="U33" s="670"/>
      <c r="V33" s="670"/>
      <c r="W33" s="670"/>
      <c r="X33" s="670"/>
      <c r="Y33" s="670"/>
      <c r="Z33" s="670"/>
      <c r="AA33" s="670"/>
      <c r="AB33" s="670"/>
      <c r="AC33" s="670"/>
    </row>
    <row r="34" spans="2:29" ht="14.25" customHeight="1">
      <c r="B34" s="669" t="s">
        <v>626</v>
      </c>
      <c r="C34" s="670"/>
      <c r="D34" s="670"/>
      <c r="E34" s="670"/>
      <c r="F34" s="670"/>
      <c r="G34" s="670"/>
      <c r="H34" s="670"/>
      <c r="I34" s="670"/>
      <c r="J34" s="670"/>
      <c r="K34" s="670"/>
      <c r="L34" s="670"/>
      <c r="M34" s="670"/>
      <c r="N34" s="670"/>
      <c r="O34" s="670"/>
      <c r="P34" s="670"/>
      <c r="Q34" s="670"/>
      <c r="R34" s="670"/>
      <c r="S34" s="670"/>
      <c r="T34" s="670"/>
      <c r="U34" s="670"/>
      <c r="V34" s="670"/>
      <c r="W34" s="670"/>
      <c r="X34" s="670"/>
      <c r="Y34" s="670"/>
      <c r="Z34" s="670"/>
      <c r="AA34" s="670"/>
      <c r="AB34" s="670"/>
      <c r="AC34" s="670"/>
    </row>
    <row r="35" spans="2:29" ht="13.5">
      <c r="B35" s="669" t="s">
        <v>573</v>
      </c>
      <c r="C35" s="670"/>
      <c r="D35" s="670"/>
      <c r="E35" s="670"/>
      <c r="F35" s="670"/>
      <c r="G35" s="670"/>
      <c r="H35" s="670"/>
      <c r="I35" s="670"/>
      <c r="J35" s="670"/>
      <c r="K35" s="670"/>
      <c r="L35" s="670"/>
      <c r="M35" s="670"/>
      <c r="N35" s="670"/>
      <c r="O35" s="670"/>
      <c r="P35" s="670"/>
      <c r="Q35" s="670"/>
      <c r="R35" s="670"/>
      <c r="S35" s="670"/>
      <c r="T35" s="670"/>
      <c r="U35" s="670"/>
      <c r="V35" s="670"/>
      <c r="W35" s="670"/>
      <c r="X35" s="670"/>
      <c r="Y35" s="670"/>
      <c r="Z35" s="670"/>
      <c r="AA35" s="670"/>
      <c r="AB35" s="670"/>
      <c r="AC35" s="670"/>
    </row>
    <row r="36" spans="2:26" ht="8.25" customHeight="1">
      <c r="B36" s="14"/>
      <c r="C36" s="1"/>
      <c r="D36" s="1"/>
      <c r="E36" s="222"/>
      <c r="F36" s="374"/>
      <c r="G36" s="1"/>
      <c r="H36" s="1"/>
      <c r="I36" s="1"/>
      <c r="J36" s="222"/>
      <c r="K36" s="375"/>
      <c r="L36" s="1"/>
      <c r="M36" s="1"/>
      <c r="N36" s="1"/>
      <c r="O36" s="222"/>
      <c r="P36" s="191"/>
      <c r="Q36" s="1"/>
      <c r="R36" s="1"/>
      <c r="S36" s="1"/>
      <c r="T36" s="222"/>
      <c r="U36" s="375"/>
      <c r="V36" s="1"/>
      <c r="W36" s="1"/>
      <c r="X36" s="1"/>
      <c r="Y36" s="222"/>
      <c r="Z36" s="191"/>
    </row>
    <row r="37" spans="2:30" ht="14.25">
      <c r="B37" s="94" t="s">
        <v>634</v>
      </c>
      <c r="C37" s="2"/>
      <c r="E37" s="2"/>
      <c r="F37" s="2"/>
      <c r="J37" s="2"/>
      <c r="K37" s="2"/>
      <c r="M37" s="2"/>
      <c r="O37" s="2"/>
      <c r="P37" s="2"/>
      <c r="R37" s="1"/>
      <c r="T37" s="148"/>
      <c r="U37" s="5"/>
      <c r="AA37" s="110"/>
      <c r="AB37" s="41" t="str">
        <f>'表紙'!P36</f>
        <v>（2024年4月現在）</v>
      </c>
      <c r="AC37" s="7" t="s">
        <v>351</v>
      </c>
      <c r="AD37" s="110"/>
    </row>
    <row r="38" spans="3:23" ht="21" customHeight="1">
      <c r="C38" s="1"/>
      <c r="W38" s="3"/>
    </row>
  </sheetData>
  <sheetProtection password="CCCF" sheet="1" selectLockedCells="1"/>
  <mergeCells count="89">
    <mergeCell ref="B20:E20"/>
    <mergeCell ref="G20:J20"/>
    <mergeCell ref="L20:O20"/>
    <mergeCell ref="B33:AC33"/>
    <mergeCell ref="V20:Y20"/>
    <mergeCell ref="B34:AC34"/>
    <mergeCell ref="G23:I23"/>
    <mergeCell ref="V26:Y26"/>
    <mergeCell ref="Q26:T26"/>
    <mergeCell ref="V24:X24"/>
    <mergeCell ref="B35:AC35"/>
    <mergeCell ref="B24:D24"/>
    <mergeCell ref="G24:I24"/>
    <mergeCell ref="L24:N24"/>
    <mergeCell ref="Q24:S24"/>
    <mergeCell ref="C25:E25"/>
    <mergeCell ref="AA31:AB31"/>
    <mergeCell ref="AA25:AB25"/>
    <mergeCell ref="AA26:AC26"/>
    <mergeCell ref="Q25:R25"/>
    <mergeCell ref="F25:G25"/>
    <mergeCell ref="H25:I25"/>
    <mergeCell ref="O25:P25"/>
    <mergeCell ref="V18:X18"/>
    <mergeCell ref="C19:E19"/>
    <mergeCell ref="F19:G19"/>
    <mergeCell ref="B18:D18"/>
    <mergeCell ref="G18:I18"/>
    <mergeCell ref="L18:N18"/>
    <mergeCell ref="Q18:S18"/>
    <mergeCell ref="Q19:R19"/>
    <mergeCell ref="Q13:T13"/>
    <mergeCell ref="O12:P12"/>
    <mergeCell ref="Q20:T20"/>
    <mergeCell ref="H19:I19"/>
    <mergeCell ref="O19:P19"/>
    <mergeCell ref="Q12:R12"/>
    <mergeCell ref="L13:O13"/>
    <mergeCell ref="V13:Y13"/>
    <mergeCell ref="B11:D11"/>
    <mergeCell ref="G11:I11"/>
    <mergeCell ref="B13:E13"/>
    <mergeCell ref="G13:J13"/>
    <mergeCell ref="C12:E12"/>
    <mergeCell ref="V11:X11"/>
    <mergeCell ref="L11:N11"/>
    <mergeCell ref="F12:G12"/>
    <mergeCell ref="H12:I12"/>
    <mergeCell ref="Q4:R4"/>
    <mergeCell ref="B5:E5"/>
    <mergeCell ref="L5:O5"/>
    <mergeCell ref="Q5:T5"/>
    <mergeCell ref="H4:I4"/>
    <mergeCell ref="O4:P4"/>
    <mergeCell ref="G5:J5"/>
    <mergeCell ref="C4:E4"/>
    <mergeCell ref="Q2:V2"/>
    <mergeCell ref="W2:Y2"/>
    <mergeCell ref="E3:G3"/>
    <mergeCell ref="H3:M3"/>
    <mergeCell ref="N3:P3"/>
    <mergeCell ref="Q3:V3"/>
    <mergeCell ref="Q11:S11"/>
    <mergeCell ref="F4:G4"/>
    <mergeCell ref="AA13:AC13"/>
    <mergeCell ref="E2:G2"/>
    <mergeCell ref="N2:P2"/>
    <mergeCell ref="V5:Y5"/>
    <mergeCell ref="L10:N10"/>
    <mergeCell ref="G10:I10"/>
    <mergeCell ref="H2:M2"/>
    <mergeCell ref="W3:Y3"/>
    <mergeCell ref="B31:D31"/>
    <mergeCell ref="G31:I31"/>
    <mergeCell ref="L31:N31"/>
    <mergeCell ref="Q31:S31"/>
    <mergeCell ref="V31:X31"/>
    <mergeCell ref="B26:E26"/>
    <mergeCell ref="G26:J26"/>
    <mergeCell ref="L26:O26"/>
    <mergeCell ref="AA18:AB18"/>
    <mergeCell ref="AA19:AB19"/>
    <mergeCell ref="AA20:AC20"/>
    <mergeCell ref="AA24:AB24"/>
    <mergeCell ref="Z2:AC2"/>
    <mergeCell ref="Z3:AB3"/>
    <mergeCell ref="AA5:AC5"/>
    <mergeCell ref="AA11:AB11"/>
    <mergeCell ref="AA12:AB12"/>
  </mergeCells>
  <conditionalFormatting sqref="F7">
    <cfRule type="expression" priority="42" dxfId="0" stopIfTrue="1">
      <formula>F7&gt;E7</formula>
    </cfRule>
  </conditionalFormatting>
  <conditionalFormatting sqref="F8">
    <cfRule type="expression" priority="41" dxfId="0" stopIfTrue="1">
      <formula>F8&gt;E8</formula>
    </cfRule>
  </conditionalFormatting>
  <conditionalFormatting sqref="F9">
    <cfRule type="expression" priority="40" dxfId="0" stopIfTrue="1">
      <formula>F9&gt;E9</formula>
    </cfRule>
  </conditionalFormatting>
  <conditionalFormatting sqref="K6">
    <cfRule type="expression" priority="39" dxfId="0" stopIfTrue="1">
      <formula>K6&gt;J6</formula>
    </cfRule>
  </conditionalFormatting>
  <conditionalFormatting sqref="K7">
    <cfRule type="expression" priority="38" dxfId="0" stopIfTrue="1">
      <formula>K7&gt;J7</formula>
    </cfRule>
  </conditionalFormatting>
  <conditionalFormatting sqref="F14">
    <cfRule type="expression" priority="37" dxfId="0" stopIfTrue="1">
      <formula>F14&gt;E14</formula>
    </cfRule>
  </conditionalFormatting>
  <conditionalFormatting sqref="F15">
    <cfRule type="expression" priority="36" dxfId="0" stopIfTrue="1">
      <formula>F15&gt;E15</formula>
    </cfRule>
  </conditionalFormatting>
  <conditionalFormatting sqref="F16">
    <cfRule type="expression" priority="35" dxfId="0" stopIfTrue="1">
      <formula>F16&gt;E16</formula>
    </cfRule>
  </conditionalFormatting>
  <conditionalFormatting sqref="F17">
    <cfRule type="expression" priority="34" dxfId="0" stopIfTrue="1">
      <formula>F17&gt;E17</formula>
    </cfRule>
  </conditionalFormatting>
  <conditionalFormatting sqref="F21">
    <cfRule type="expression" priority="33" dxfId="0" stopIfTrue="1">
      <formula>F21&gt;E21</formula>
    </cfRule>
  </conditionalFormatting>
  <conditionalFormatting sqref="F22">
    <cfRule type="expression" priority="32" dxfId="0" stopIfTrue="1">
      <formula>F22&gt;E22</formula>
    </cfRule>
  </conditionalFormatting>
  <conditionalFormatting sqref="P6">
    <cfRule type="expression" priority="31" dxfId="0" stopIfTrue="1">
      <formula>P6&gt;O6</formula>
    </cfRule>
  </conditionalFormatting>
  <conditionalFormatting sqref="P7">
    <cfRule type="expression" priority="30" dxfId="0" stopIfTrue="1">
      <formula>P7&gt;O7</formula>
    </cfRule>
  </conditionalFormatting>
  <conditionalFormatting sqref="U6">
    <cfRule type="expression" priority="29" dxfId="0" stopIfTrue="1">
      <formula>U6&gt;T6</formula>
    </cfRule>
  </conditionalFormatting>
  <conditionalFormatting sqref="Z6">
    <cfRule type="expression" priority="27" dxfId="0" stopIfTrue="1">
      <formula>Z6&gt;Y6</formula>
    </cfRule>
  </conditionalFormatting>
  <conditionalFormatting sqref="Z7">
    <cfRule type="expression" priority="26" dxfId="0" stopIfTrue="1">
      <formula>Z7&gt;Y7</formula>
    </cfRule>
  </conditionalFormatting>
  <conditionalFormatting sqref="Z21">
    <cfRule type="expression" priority="19" dxfId="0" stopIfTrue="1">
      <formula>Z21&gt;Y21</formula>
    </cfRule>
  </conditionalFormatting>
  <conditionalFormatting sqref="F27">
    <cfRule type="expression" priority="18" dxfId="0" stopIfTrue="1">
      <formula>F27&gt;E27</formula>
    </cfRule>
  </conditionalFormatting>
  <conditionalFormatting sqref="F28">
    <cfRule type="expression" priority="16" dxfId="0" stopIfTrue="1">
      <formula>F28&gt;E28</formula>
    </cfRule>
  </conditionalFormatting>
  <conditionalFormatting sqref="F29">
    <cfRule type="expression" priority="15" dxfId="0" stopIfTrue="1">
      <formula>F29&gt;E29</formula>
    </cfRule>
  </conditionalFormatting>
  <conditionalFormatting sqref="F30">
    <cfRule type="expression" priority="14" dxfId="0" stopIfTrue="1">
      <formula>F30&gt;E30</formula>
    </cfRule>
  </conditionalFormatting>
  <conditionalFormatting sqref="U21">
    <cfRule type="expression" priority="11" dxfId="0" stopIfTrue="1">
      <formula>U21&gt;T21</formula>
    </cfRule>
  </conditionalFormatting>
  <conditionalFormatting sqref="K21">
    <cfRule type="expression" priority="10" dxfId="0" stopIfTrue="1">
      <formula>K21&gt;J21</formula>
    </cfRule>
  </conditionalFormatting>
  <conditionalFormatting sqref="U14">
    <cfRule type="expression" priority="9" dxfId="0" stopIfTrue="1">
      <formula>U14&gt;T14</formula>
    </cfRule>
  </conditionalFormatting>
  <conditionalFormatting sqref="Z14">
    <cfRule type="expression" priority="8" dxfId="0" stopIfTrue="1">
      <formula>Z14&gt;Y14</formula>
    </cfRule>
  </conditionalFormatting>
  <conditionalFormatting sqref="Z27">
    <cfRule type="expression" priority="7" dxfId="0" stopIfTrue="1">
      <formula>Z27&gt;Y27</formula>
    </cfRule>
  </conditionalFormatting>
  <conditionalFormatting sqref="F6">
    <cfRule type="expression" priority="6" dxfId="0" stopIfTrue="1">
      <formula>F6&gt;E6</formula>
    </cfRule>
  </conditionalFormatting>
  <conditionalFormatting sqref="P15">
    <cfRule type="expression" priority="5" dxfId="0" stopIfTrue="1">
      <formula>P15&gt;O15</formula>
    </cfRule>
  </conditionalFormatting>
  <conditionalFormatting sqref="P14">
    <cfRule type="expression" priority="4" dxfId="0" stopIfTrue="1">
      <formula>P14&gt;O14</formula>
    </cfRule>
  </conditionalFormatting>
  <conditionalFormatting sqref="U27">
    <cfRule type="expression" priority="2" dxfId="0" stopIfTrue="1">
      <formula>U27&gt;T27</formula>
    </cfRule>
  </conditionalFormatting>
  <conditionalFormatting sqref="P28">
    <cfRule type="expression" priority="1" dxfId="0" stopIfTrue="1">
      <formula>P28&gt;O28</formula>
    </cfRule>
  </conditionalFormatting>
  <dataValidations count="5">
    <dataValidation type="custom" operator="lessThanOrEqual" allowBlank="1" showInputMessage="1" showErrorMessage="1" sqref="U15 U8 P21 P16:P17 P8:P9 P27">
      <formula1>AND(U15&lt;=T15,MOD(U15,50)=0)</formula1>
    </dataValidation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9 K6:K7 P6:P7 Z27 Z6:Z7 F14:F17 U6 U14 Z14 F21:F22 K21 U21 Z21 F27:F30 U27 P28">
      <formula1>AND(F6&lt;=E6,MOD(F6,50)=0)</formula1>
    </dataValidation>
    <dataValidation errorStyle="warning" operator="lessThanOrEqual" allowBlank="1" showInputMessage="1" showErrorMessage="1" errorTitle="折込数オーバー" error="入力した折込数が満数を超えている、または50枚単位ではありません。" sqref="U7"/>
    <dataValidation operator="lessThanOrEqual" allowBlank="1" showInputMessage="1" showErrorMessage="1" sqref="H3:M3 C36:Z36 C32:Z32 B32:B36"/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P14:P15">
      <formula1>AND(P14&lt;=O14,MOD(P14,50)=0)</formula1>
    </dataValidation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18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2.7539062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2.75390625" style="4" customWidth="1"/>
    <col min="25" max="25" width="7.625" style="4" customWidth="1"/>
    <col min="26" max="26" width="7.75390625" style="4" customWidth="1"/>
    <col min="27" max="27" width="0.6171875" style="4" customWidth="1"/>
    <col min="28" max="28" width="23.125" style="4" customWidth="1"/>
    <col min="29" max="29" width="5.00390625" style="4" customWidth="1"/>
    <col min="30" max="30" width="1.37890625" style="4" customWidth="1"/>
    <col min="31" max="31" width="9.375" style="4" customWidth="1"/>
    <col min="32" max="32" width="4.875" style="4" customWidth="1"/>
    <col min="33" max="16384" width="9.00390625" style="4" customWidth="1"/>
  </cols>
  <sheetData>
    <row r="1" spans="7:156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EZ1" s="2"/>
    </row>
    <row r="2" spans="2:157" ht="28.5" customHeight="1">
      <c r="B2" s="12" t="s">
        <v>119</v>
      </c>
      <c r="C2" s="12"/>
      <c r="D2" s="12"/>
      <c r="E2" s="637" t="s">
        <v>6</v>
      </c>
      <c r="F2" s="638"/>
      <c r="G2" s="660"/>
      <c r="H2" s="653">
        <f>'表紙'!E3</f>
        <v>0</v>
      </c>
      <c r="I2" s="654"/>
      <c r="J2" s="654"/>
      <c r="K2" s="654"/>
      <c r="L2" s="654"/>
      <c r="M2" s="655"/>
      <c r="N2" s="637" t="s">
        <v>7</v>
      </c>
      <c r="O2" s="638"/>
      <c r="P2" s="660"/>
      <c r="Q2" s="654">
        <f>'表紙'!K3</f>
        <v>0</v>
      </c>
      <c r="R2" s="654"/>
      <c r="S2" s="654"/>
      <c r="T2" s="654"/>
      <c r="U2" s="654"/>
      <c r="V2" s="655"/>
      <c r="W2" s="637" t="s">
        <v>8</v>
      </c>
      <c r="X2" s="638"/>
      <c r="Y2" s="660"/>
      <c r="Z2" s="653">
        <f>'表紙'!P3</f>
        <v>0</v>
      </c>
      <c r="AA2" s="654"/>
      <c r="AB2" s="654"/>
      <c r="AC2" s="655"/>
      <c r="FA2" s="2"/>
    </row>
    <row r="3" spans="2:29" ht="28.5" customHeight="1">
      <c r="B3" s="6"/>
      <c r="C3" s="6"/>
      <c r="D3" s="6"/>
      <c r="E3" s="633" t="s">
        <v>9</v>
      </c>
      <c r="F3" s="634"/>
      <c r="G3" s="665"/>
      <c r="H3" s="666">
        <f>'表紙'!E4</f>
        <v>0</v>
      </c>
      <c r="I3" s="667"/>
      <c r="J3" s="667"/>
      <c r="K3" s="667"/>
      <c r="L3" s="667"/>
      <c r="M3" s="668"/>
      <c r="N3" s="637" t="s">
        <v>265</v>
      </c>
      <c r="O3" s="638"/>
      <c r="P3" s="660"/>
      <c r="Q3" s="658">
        <f>'表紙'!K4</f>
        <v>0</v>
      </c>
      <c r="R3" s="658"/>
      <c r="S3" s="658"/>
      <c r="T3" s="658"/>
      <c r="U3" s="658"/>
      <c r="V3" s="659"/>
      <c r="W3" s="637" t="s">
        <v>10</v>
      </c>
      <c r="X3" s="638"/>
      <c r="Y3" s="660"/>
      <c r="Z3" s="656">
        <f>O4</f>
        <v>0</v>
      </c>
      <c r="AA3" s="657"/>
      <c r="AB3" s="657"/>
      <c r="AC3" s="40" t="s">
        <v>1</v>
      </c>
    </row>
    <row r="4" spans="3:20" s="8" customFormat="1" ht="27.75" customHeight="1">
      <c r="C4" s="646" t="s">
        <v>182</v>
      </c>
      <c r="D4" s="646"/>
      <c r="E4" s="646"/>
      <c r="F4" s="647" t="s">
        <v>11</v>
      </c>
      <c r="G4" s="647"/>
      <c r="H4" s="648">
        <f>SUM(E12+J12+O12+T12+Y12)</f>
        <v>5150</v>
      </c>
      <c r="I4" s="648"/>
      <c r="J4" s="9" t="s">
        <v>1</v>
      </c>
      <c r="K4" s="9" t="s">
        <v>264</v>
      </c>
      <c r="L4" s="10"/>
      <c r="M4" s="11" t="s">
        <v>121</v>
      </c>
      <c r="N4" s="10"/>
      <c r="O4" s="649">
        <f>SUM(F12+K12+P12+U12+Z12)</f>
        <v>0</v>
      </c>
      <c r="P4" s="650"/>
      <c r="Q4" s="651" t="s">
        <v>1</v>
      </c>
      <c r="R4" s="651"/>
      <c r="T4" s="8" t="s">
        <v>183</v>
      </c>
    </row>
    <row r="5" spans="2:29" ht="21" customHeight="1">
      <c r="B5" s="637" t="s">
        <v>138</v>
      </c>
      <c r="C5" s="638"/>
      <c r="D5" s="638"/>
      <c r="E5" s="638"/>
      <c r="F5" s="38" t="s">
        <v>125</v>
      </c>
      <c r="G5" s="637"/>
      <c r="H5" s="638"/>
      <c r="I5" s="638"/>
      <c r="J5" s="638"/>
      <c r="K5" s="38"/>
      <c r="L5" s="638" t="s">
        <v>139</v>
      </c>
      <c r="M5" s="638"/>
      <c r="N5" s="638"/>
      <c r="O5" s="639"/>
      <c r="P5" s="18" t="s">
        <v>125</v>
      </c>
      <c r="Q5" s="637" t="s">
        <v>140</v>
      </c>
      <c r="R5" s="638"/>
      <c r="S5" s="638"/>
      <c r="T5" s="638"/>
      <c r="U5" s="38" t="s">
        <v>125</v>
      </c>
      <c r="V5" s="638" t="s">
        <v>126</v>
      </c>
      <c r="W5" s="638"/>
      <c r="X5" s="638"/>
      <c r="Y5" s="639"/>
      <c r="Z5" s="18" t="s">
        <v>125</v>
      </c>
      <c r="AA5" s="637" t="s">
        <v>263</v>
      </c>
      <c r="AB5" s="638"/>
      <c r="AC5" s="660"/>
    </row>
    <row r="6" spans="2:29" ht="21.75" customHeight="1">
      <c r="B6" s="117"/>
      <c r="C6" s="149" t="s">
        <v>74</v>
      </c>
      <c r="D6" s="349"/>
      <c r="E6" s="218">
        <v>350</v>
      </c>
      <c r="F6" s="369"/>
      <c r="G6" s="173"/>
      <c r="H6" s="149"/>
      <c r="I6" s="137"/>
      <c r="J6" s="218"/>
      <c r="K6" s="275"/>
      <c r="L6" s="552" t="s">
        <v>365</v>
      </c>
      <c r="M6" s="119" t="s">
        <v>74</v>
      </c>
      <c r="N6" s="551" t="s">
        <v>596</v>
      </c>
      <c r="O6" s="544">
        <v>2050</v>
      </c>
      <c r="P6" s="369"/>
      <c r="Q6" s="174"/>
      <c r="R6" s="119"/>
      <c r="S6" s="427"/>
      <c r="T6" s="218"/>
      <c r="U6" s="261"/>
      <c r="V6" s="117"/>
      <c r="W6" s="119" t="s">
        <v>74</v>
      </c>
      <c r="X6" s="265"/>
      <c r="Y6" s="470">
        <v>1050</v>
      </c>
      <c r="Z6" s="369"/>
      <c r="AA6" s="350"/>
      <c r="AB6" s="144" t="s">
        <v>343</v>
      </c>
      <c r="AC6" s="351"/>
    </row>
    <row r="7" spans="2:29" ht="21.75" customHeight="1">
      <c r="B7" s="96"/>
      <c r="C7" s="329"/>
      <c r="D7" s="258"/>
      <c r="E7" s="211"/>
      <c r="F7" s="261"/>
      <c r="G7" s="123"/>
      <c r="H7" s="256"/>
      <c r="I7" s="106"/>
      <c r="J7" s="223"/>
      <c r="K7" s="245"/>
      <c r="L7" s="330" t="s">
        <v>364</v>
      </c>
      <c r="M7" s="105" t="s">
        <v>352</v>
      </c>
      <c r="N7" s="132" t="s">
        <v>596</v>
      </c>
      <c r="O7" s="219">
        <v>600</v>
      </c>
      <c r="P7" s="369"/>
      <c r="Q7" s="96"/>
      <c r="R7" s="105"/>
      <c r="S7" s="106"/>
      <c r="T7" s="223"/>
      <c r="U7" s="245"/>
      <c r="V7" s="96"/>
      <c r="W7" s="396" t="s">
        <v>595</v>
      </c>
      <c r="X7" s="131"/>
      <c r="Y7" s="228">
        <v>1000</v>
      </c>
      <c r="Z7" s="369"/>
      <c r="AA7" s="170"/>
      <c r="AB7" s="543" t="s">
        <v>656</v>
      </c>
      <c r="AC7" s="194"/>
    </row>
    <row r="8" spans="2:29" ht="21.75" customHeight="1">
      <c r="B8" s="96"/>
      <c r="C8" s="256"/>
      <c r="D8" s="258"/>
      <c r="E8" s="211"/>
      <c r="F8" s="261"/>
      <c r="G8" s="123"/>
      <c r="H8" s="256"/>
      <c r="I8" s="106"/>
      <c r="J8" s="223"/>
      <c r="K8" s="245"/>
      <c r="L8" s="103"/>
      <c r="M8" s="105" t="s">
        <v>607</v>
      </c>
      <c r="N8" s="132" t="s">
        <v>537</v>
      </c>
      <c r="O8" s="219">
        <v>50</v>
      </c>
      <c r="P8" s="428"/>
      <c r="Q8" s="96"/>
      <c r="R8" s="105"/>
      <c r="S8" s="106"/>
      <c r="T8" s="223"/>
      <c r="U8" s="245"/>
      <c r="V8" s="96"/>
      <c r="W8" s="105" t="s">
        <v>607</v>
      </c>
      <c r="X8" s="131" t="s">
        <v>608</v>
      </c>
      <c r="Y8" s="228">
        <v>50</v>
      </c>
      <c r="Z8" s="429"/>
      <c r="AA8" s="170"/>
      <c r="AB8" s="144" t="s">
        <v>657</v>
      </c>
      <c r="AC8" s="194"/>
    </row>
    <row r="9" spans="2:29" ht="21.75" customHeight="1">
      <c r="B9" s="96"/>
      <c r="C9" s="256"/>
      <c r="D9" s="258"/>
      <c r="E9" s="211"/>
      <c r="F9" s="261"/>
      <c r="G9" s="123"/>
      <c r="H9" s="256"/>
      <c r="I9" s="106"/>
      <c r="J9" s="223"/>
      <c r="K9" s="245"/>
      <c r="L9" s="103"/>
      <c r="M9" s="105"/>
      <c r="N9" s="103"/>
      <c r="O9" s="219"/>
      <c r="P9" s="247"/>
      <c r="Q9" s="96"/>
      <c r="R9" s="105"/>
      <c r="S9" s="99"/>
      <c r="T9" s="223"/>
      <c r="U9" s="245"/>
      <c r="V9" s="96"/>
      <c r="W9" s="105"/>
      <c r="X9" s="131"/>
      <c r="Y9" s="228"/>
      <c r="Z9" s="214"/>
      <c r="AA9" s="170"/>
      <c r="AB9" s="143"/>
      <c r="AC9" s="194"/>
    </row>
    <row r="10" spans="2:29" ht="21.75" customHeight="1">
      <c r="B10" s="96"/>
      <c r="C10" s="258"/>
      <c r="D10" s="258"/>
      <c r="E10" s="211"/>
      <c r="F10" s="261"/>
      <c r="G10" s="123"/>
      <c r="H10" s="258"/>
      <c r="I10" s="268"/>
      <c r="J10" s="223"/>
      <c r="K10" s="245"/>
      <c r="L10" s="103"/>
      <c r="M10" s="103"/>
      <c r="N10" s="103"/>
      <c r="O10" s="219"/>
      <c r="P10" s="247"/>
      <c r="Q10" s="96"/>
      <c r="R10" s="103"/>
      <c r="S10" s="99"/>
      <c r="T10" s="223"/>
      <c r="U10" s="245"/>
      <c r="V10" s="96"/>
      <c r="W10" s="103"/>
      <c r="X10" s="131"/>
      <c r="Y10" s="228"/>
      <c r="Z10" s="214"/>
      <c r="AA10" s="344"/>
      <c r="AB10" s="345"/>
      <c r="AC10" s="142"/>
    </row>
    <row r="11" spans="2:29" ht="21.75" customHeight="1">
      <c r="B11" s="114"/>
      <c r="C11" s="342"/>
      <c r="D11" s="343"/>
      <c r="E11" s="240"/>
      <c r="F11" s="209"/>
      <c r="G11" s="676"/>
      <c r="H11" s="677"/>
      <c r="I11" s="768"/>
      <c r="J11" s="222"/>
      <c r="K11" s="341"/>
      <c r="L11" s="1"/>
      <c r="M11" s="1"/>
      <c r="N11" s="1"/>
      <c r="O11" s="221"/>
      <c r="P11" s="191"/>
      <c r="Q11" s="133"/>
      <c r="R11" s="1"/>
      <c r="S11" s="124"/>
      <c r="T11" s="303"/>
      <c r="U11" s="341"/>
      <c r="V11" s="96"/>
      <c r="W11" s="103"/>
      <c r="X11" s="131"/>
      <c r="Y11" s="229"/>
      <c r="Z11" s="180"/>
      <c r="AA11" s="169"/>
      <c r="AB11" s="146"/>
      <c r="AC11" s="142"/>
    </row>
    <row r="12" spans="2:29" ht="21.75" customHeight="1">
      <c r="B12" s="637" t="s">
        <v>2</v>
      </c>
      <c r="C12" s="638"/>
      <c r="D12" s="638"/>
      <c r="E12" s="213">
        <f>SUM(E6:E11)</f>
        <v>350</v>
      </c>
      <c r="F12" s="321">
        <f>SUM(F6:F11)</f>
        <v>0</v>
      </c>
      <c r="G12" s="637"/>
      <c r="H12" s="638"/>
      <c r="I12" s="639"/>
      <c r="J12" s="163"/>
      <c r="K12" s="321"/>
      <c r="L12" s="638" t="s">
        <v>67</v>
      </c>
      <c r="M12" s="638"/>
      <c r="N12" s="638"/>
      <c r="O12" s="226">
        <f>SUM(O6:O11)</f>
        <v>2700</v>
      </c>
      <c r="P12" s="412">
        <f>SUM(P6:P11)</f>
        <v>0</v>
      </c>
      <c r="Q12" s="637" t="s">
        <v>2</v>
      </c>
      <c r="R12" s="638"/>
      <c r="S12" s="639"/>
      <c r="T12" s="163">
        <f>SUM(T6:T11)</f>
        <v>0</v>
      </c>
      <c r="U12" s="413">
        <f>SUM(U6:U11)</f>
        <v>0</v>
      </c>
      <c r="V12" s="637" t="s">
        <v>2</v>
      </c>
      <c r="W12" s="638"/>
      <c r="X12" s="639"/>
      <c r="Y12" s="230">
        <f>SUM(Y6:Y11)</f>
        <v>2100</v>
      </c>
      <c r="Z12" s="398">
        <f>SUM(Z6:Z11)</f>
        <v>0</v>
      </c>
      <c r="AA12" s="633"/>
      <c r="AB12" s="634"/>
      <c r="AC12" s="161"/>
    </row>
    <row r="13" spans="2:30" ht="13.5" customHeight="1">
      <c r="B13" s="14" t="s">
        <v>572</v>
      </c>
      <c r="C13" s="13"/>
      <c r="D13" s="1"/>
      <c r="E13" s="222"/>
      <c r="F13" s="374"/>
      <c r="G13" s="1"/>
      <c r="H13" s="1"/>
      <c r="I13" s="1"/>
      <c r="J13" s="222"/>
      <c r="K13" s="375"/>
      <c r="L13" s="1"/>
      <c r="M13" s="1"/>
      <c r="N13" s="1"/>
      <c r="O13" s="222"/>
      <c r="P13" s="191"/>
      <c r="Q13" s="1"/>
      <c r="R13" s="1"/>
      <c r="S13" s="1"/>
      <c r="T13" s="222"/>
      <c r="U13" s="375"/>
      <c r="V13" s="1"/>
      <c r="W13" s="1"/>
      <c r="X13" s="1"/>
      <c r="Y13" s="222"/>
      <c r="Z13" s="191"/>
      <c r="AA13" s="110"/>
      <c r="AB13" s="41"/>
      <c r="AC13" s="7"/>
      <c r="AD13" s="110"/>
    </row>
    <row r="14" spans="2:29" ht="14.25" customHeight="1">
      <c r="B14" s="669" t="s">
        <v>575</v>
      </c>
      <c r="C14" s="670"/>
      <c r="D14" s="670"/>
      <c r="E14" s="670"/>
      <c r="F14" s="670"/>
      <c r="G14" s="670"/>
      <c r="H14" s="670"/>
      <c r="I14" s="670"/>
      <c r="J14" s="670"/>
      <c r="K14" s="670"/>
      <c r="L14" s="670"/>
      <c r="M14" s="670"/>
      <c r="N14" s="670"/>
      <c r="O14" s="670"/>
      <c r="P14" s="670"/>
      <c r="Q14" s="670"/>
      <c r="R14" s="670"/>
      <c r="S14" s="670"/>
      <c r="T14" s="670"/>
      <c r="U14" s="670"/>
      <c r="V14" s="670"/>
      <c r="W14" s="670"/>
      <c r="X14" s="670"/>
      <c r="Y14" s="670"/>
      <c r="Z14" s="670"/>
      <c r="AA14" s="670"/>
      <c r="AB14" s="670"/>
      <c r="AC14" s="670"/>
    </row>
    <row r="15" spans="2:29" ht="14.25" customHeight="1">
      <c r="B15" s="669" t="s">
        <v>626</v>
      </c>
      <c r="C15" s="670"/>
      <c r="D15" s="670"/>
      <c r="E15" s="670"/>
      <c r="F15" s="670"/>
      <c r="G15" s="670"/>
      <c r="H15" s="670"/>
      <c r="I15" s="670"/>
      <c r="J15" s="670"/>
      <c r="K15" s="670"/>
      <c r="L15" s="670"/>
      <c r="M15" s="670"/>
      <c r="N15" s="670"/>
      <c r="O15" s="670"/>
      <c r="P15" s="670"/>
      <c r="Q15" s="670"/>
      <c r="R15" s="670"/>
      <c r="S15" s="670"/>
      <c r="T15" s="670"/>
      <c r="U15" s="670"/>
      <c r="V15" s="670"/>
      <c r="W15" s="670"/>
      <c r="X15" s="670"/>
      <c r="Y15" s="670"/>
      <c r="Z15" s="670"/>
      <c r="AA15" s="670"/>
      <c r="AB15" s="670"/>
      <c r="AC15" s="670"/>
    </row>
    <row r="16" spans="2:29" ht="13.5">
      <c r="B16" s="669" t="s">
        <v>573</v>
      </c>
      <c r="C16" s="670"/>
      <c r="D16" s="670"/>
      <c r="E16" s="670"/>
      <c r="F16" s="670"/>
      <c r="G16" s="670"/>
      <c r="H16" s="670"/>
      <c r="I16" s="670"/>
      <c r="J16" s="670"/>
      <c r="K16" s="670"/>
      <c r="L16" s="670"/>
      <c r="M16" s="670"/>
      <c r="N16" s="670"/>
      <c r="O16" s="670"/>
      <c r="P16" s="670"/>
      <c r="Q16" s="670"/>
      <c r="R16" s="670"/>
      <c r="S16" s="670"/>
      <c r="T16" s="670"/>
      <c r="U16" s="670"/>
      <c r="V16" s="670"/>
      <c r="W16" s="670"/>
      <c r="X16" s="670"/>
      <c r="Y16" s="670"/>
      <c r="Z16" s="670"/>
      <c r="AA16" s="670"/>
      <c r="AB16" s="670"/>
      <c r="AC16" s="670"/>
    </row>
    <row r="17" spans="2:26" ht="8.25" customHeight="1">
      <c r="B17" s="14"/>
      <c r="C17" s="1"/>
      <c r="D17" s="1"/>
      <c r="E17" s="222"/>
      <c r="F17" s="374"/>
      <c r="G17" s="1"/>
      <c r="H17" s="1"/>
      <c r="I17" s="1"/>
      <c r="J17" s="222"/>
      <c r="K17" s="375"/>
      <c r="L17" s="1"/>
      <c r="M17" s="1"/>
      <c r="N17" s="1"/>
      <c r="O17" s="222"/>
      <c r="P17" s="191"/>
      <c r="Q17" s="1"/>
      <c r="R17" s="1"/>
      <c r="S17" s="1"/>
      <c r="T17" s="222"/>
      <c r="U17" s="375"/>
      <c r="V17" s="1"/>
      <c r="W17" s="1"/>
      <c r="X17" s="1"/>
      <c r="Y17" s="222"/>
      <c r="Z17" s="191"/>
    </row>
    <row r="18" spans="2:31" ht="14.25">
      <c r="B18" s="94" t="s">
        <v>635</v>
      </c>
      <c r="C18" s="2"/>
      <c r="E18" s="2"/>
      <c r="F18" s="2"/>
      <c r="J18" s="2"/>
      <c r="K18" s="2"/>
      <c r="M18" s="2"/>
      <c r="O18" s="2"/>
      <c r="P18" s="2"/>
      <c r="R18" s="1"/>
      <c r="T18" s="148"/>
      <c r="U18" s="5"/>
      <c r="AA18" s="110"/>
      <c r="AB18" s="41" t="str">
        <f>'表紙'!P36</f>
        <v>（2024年4月現在）</v>
      </c>
      <c r="AC18" s="7" t="s">
        <v>363</v>
      </c>
      <c r="AD18" s="110"/>
      <c r="AE18" s="7"/>
    </row>
  </sheetData>
  <sheetProtection password="CCCF" sheet="1" selectLockedCells="1"/>
  <mergeCells count="33">
    <mergeCell ref="B15:AC15"/>
    <mergeCell ref="B16:AC16"/>
    <mergeCell ref="W3:Y3"/>
    <mergeCell ref="E3:G3"/>
    <mergeCell ref="Q2:V2"/>
    <mergeCell ref="Q4:R4"/>
    <mergeCell ref="V5:Y5"/>
    <mergeCell ref="G5:J5"/>
    <mergeCell ref="L5:O5"/>
    <mergeCell ref="N2:P2"/>
    <mergeCell ref="B14:AC14"/>
    <mergeCell ref="V12:X12"/>
    <mergeCell ref="B5:E5"/>
    <mergeCell ref="N3:P3"/>
    <mergeCell ref="G12:I12"/>
    <mergeCell ref="C4:E4"/>
    <mergeCell ref="Q3:V3"/>
    <mergeCell ref="Z2:AC2"/>
    <mergeCell ref="Z3:AB3"/>
    <mergeCell ref="AA5:AC5"/>
    <mergeCell ref="H2:M2"/>
    <mergeCell ref="B12:D12"/>
    <mergeCell ref="L12:N12"/>
    <mergeCell ref="Q12:S12"/>
    <mergeCell ref="AA12:AB12"/>
    <mergeCell ref="E2:G2"/>
    <mergeCell ref="G11:I11"/>
    <mergeCell ref="W2:Y2"/>
    <mergeCell ref="O4:P4"/>
    <mergeCell ref="H3:M3"/>
    <mergeCell ref="F4:G4"/>
    <mergeCell ref="H4:I4"/>
    <mergeCell ref="Q5:T5"/>
  </mergeCells>
  <conditionalFormatting sqref="F6">
    <cfRule type="expression" priority="7" dxfId="0" stopIfTrue="1">
      <formula>F6&gt;E6</formula>
    </cfRule>
  </conditionalFormatting>
  <conditionalFormatting sqref="P6">
    <cfRule type="expression" priority="6" dxfId="0" stopIfTrue="1">
      <formula>P6&gt;O6</formula>
    </cfRule>
  </conditionalFormatting>
  <conditionalFormatting sqref="P7">
    <cfRule type="expression" priority="5" dxfId="0" stopIfTrue="1">
      <formula>P7&gt;O7</formula>
    </cfRule>
  </conditionalFormatting>
  <conditionalFormatting sqref="U6">
    <cfRule type="expression" priority="4" dxfId="0" stopIfTrue="1">
      <formula>U6&gt;T6</formula>
    </cfRule>
  </conditionalFormatting>
  <conditionalFormatting sqref="Z6">
    <cfRule type="expression" priority="3" dxfId="0" stopIfTrue="1">
      <formula>Z6&gt;Y6</formula>
    </cfRule>
  </conditionalFormatting>
  <conditionalFormatting sqref="Z7">
    <cfRule type="expression" priority="2" dxfId="0" stopIfTrue="1">
      <formula>Z7&gt;Y7</formula>
    </cfRule>
  </conditionalFormatting>
  <dataValidations count="3">
    <dataValidation type="custom" operator="lessThanOrEqual" allowBlank="1" showInputMessage="1" showErrorMessage="1" sqref="K6">
      <formula1>AND(K6&lt;=J6,MOD(K6,50)=0)</formula1>
    </dataValidation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 P6:P7 U6 Z6:Z7">
      <formula1>AND(F6&lt;=E6,MOD(F6,50)=0)</formula1>
    </dataValidation>
    <dataValidation operator="lessThanOrEqual" allowBlank="1" showInputMessage="1" showErrorMessage="1" sqref="H3:M3 C17:Z17 C13:Z13 B13:B17"/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E75"/>
  <sheetViews>
    <sheetView showGridLines="0" zoomScale="90" zoomScaleNormal="90" zoomScalePageLayoutView="0" workbookViewId="0" topLeftCell="A1">
      <selection activeCell="H89" sqref="H89"/>
    </sheetView>
  </sheetViews>
  <sheetFormatPr defaultColWidth="9.00390625" defaultRowHeight="13.5"/>
  <cols>
    <col min="1" max="1" width="1.37890625" style="79" customWidth="1"/>
    <col min="2" max="2" width="3.625" style="79" customWidth="1"/>
    <col min="3" max="3" width="8.125" style="79" customWidth="1"/>
    <col min="4" max="4" width="28.50390625" style="79" customWidth="1"/>
    <col min="5" max="12" width="8.625" style="79" customWidth="1"/>
    <col min="13" max="13" width="3.125" style="79" customWidth="1"/>
    <col min="14" max="16384" width="9.00390625" style="79" customWidth="1"/>
  </cols>
  <sheetData>
    <row r="2" s="82" customFormat="1" ht="17.25">
      <c r="C2" s="89" t="s">
        <v>256</v>
      </c>
    </row>
    <row r="3" ht="13.5" customHeight="1"/>
    <row r="4" s="80" customFormat="1" ht="13.5" customHeight="1">
      <c r="C4" s="83" t="s">
        <v>232</v>
      </c>
    </row>
    <row r="5" s="80" customFormat="1" ht="13.5" customHeight="1">
      <c r="C5" s="81"/>
    </row>
    <row r="6" s="80" customFormat="1" ht="13.5" customHeight="1">
      <c r="C6" s="81" t="s">
        <v>245</v>
      </c>
    </row>
    <row r="7" s="80" customFormat="1" ht="13.5" customHeight="1">
      <c r="C7" s="81"/>
    </row>
    <row r="8" s="80" customFormat="1" ht="13.5">
      <c r="C8" s="81" t="s">
        <v>246</v>
      </c>
    </row>
    <row r="9" s="80" customFormat="1" ht="13.5" customHeight="1">
      <c r="C9" s="88" t="s">
        <v>380</v>
      </c>
    </row>
    <row r="10" s="80" customFormat="1" ht="13.5" customHeight="1">
      <c r="C10" s="81"/>
    </row>
    <row r="11" s="80" customFormat="1" ht="13.5" customHeight="1">
      <c r="C11" s="81" t="s">
        <v>249</v>
      </c>
    </row>
    <row r="12" s="80" customFormat="1" ht="13.5" customHeight="1">
      <c r="C12" s="81"/>
    </row>
    <row r="13" s="80" customFormat="1" ht="13.5" customHeight="1">
      <c r="C13" s="81" t="s">
        <v>247</v>
      </c>
    </row>
    <row r="14" s="80" customFormat="1" ht="13.5" customHeight="1">
      <c r="C14" s="81"/>
    </row>
    <row r="15" s="80" customFormat="1" ht="13.5" customHeight="1">
      <c r="C15" s="81" t="s">
        <v>541</v>
      </c>
    </row>
    <row r="16" s="80" customFormat="1" ht="13.5" customHeight="1">
      <c r="C16" s="84" t="s">
        <v>542</v>
      </c>
    </row>
    <row r="17" s="80" customFormat="1" ht="13.5" customHeight="1">
      <c r="C17" s="84"/>
    </row>
    <row r="18" spans="3:5" s="80" customFormat="1" ht="13.5" customHeight="1">
      <c r="C18" s="85" t="s">
        <v>233</v>
      </c>
      <c r="D18" s="86"/>
      <c r="E18" s="86"/>
    </row>
    <row r="19" spans="3:5" s="80" customFormat="1" ht="13.5" customHeight="1">
      <c r="C19" s="87" t="s">
        <v>543</v>
      </c>
      <c r="D19" s="86"/>
      <c r="E19" s="86"/>
    </row>
    <row r="20" spans="3:5" s="80" customFormat="1" ht="13.5" customHeight="1">
      <c r="C20" s="87" t="s">
        <v>544</v>
      </c>
      <c r="D20" s="86"/>
      <c r="E20" s="86"/>
    </row>
    <row r="21" spans="3:5" s="80" customFormat="1" ht="11.25" customHeight="1">
      <c r="C21" s="85"/>
      <c r="D21" s="86"/>
      <c r="E21" s="86"/>
    </row>
    <row r="22" spans="3:5" s="80" customFormat="1" ht="13.5" customHeight="1">
      <c r="C22" s="85" t="s">
        <v>250</v>
      </c>
      <c r="D22" s="86"/>
      <c r="E22" s="86"/>
    </row>
    <row r="23" spans="3:5" s="80" customFormat="1" ht="13.5" customHeight="1">
      <c r="C23" s="87" t="s">
        <v>236</v>
      </c>
      <c r="D23" s="86"/>
      <c r="E23" s="86"/>
    </row>
    <row r="24" spans="3:5" s="80" customFormat="1" ht="11.25" customHeight="1">
      <c r="C24" s="85" t="s">
        <v>545</v>
      </c>
      <c r="D24" s="86"/>
      <c r="E24" s="86"/>
    </row>
    <row r="25" spans="3:5" s="80" customFormat="1" ht="13.5" customHeight="1">
      <c r="C25" s="85" t="s">
        <v>546</v>
      </c>
      <c r="D25" s="86"/>
      <c r="E25" s="86"/>
    </row>
    <row r="26" spans="3:5" s="80" customFormat="1" ht="13.5" customHeight="1">
      <c r="C26" s="87" t="s">
        <v>251</v>
      </c>
      <c r="D26" s="86"/>
      <c r="E26" s="86"/>
    </row>
    <row r="27" spans="3:5" s="80" customFormat="1" ht="13.5" customHeight="1">
      <c r="C27" s="87" t="s">
        <v>547</v>
      </c>
      <c r="D27" s="86"/>
      <c r="E27" s="86"/>
    </row>
    <row r="28" spans="3:5" s="80" customFormat="1" ht="11.25" customHeight="1">
      <c r="C28" s="85"/>
      <c r="D28" s="86"/>
      <c r="E28" s="86"/>
    </row>
    <row r="29" spans="3:5" s="80" customFormat="1" ht="13.5" customHeight="1">
      <c r="C29" s="85" t="s">
        <v>235</v>
      </c>
      <c r="D29" s="86"/>
      <c r="E29" s="86"/>
    </row>
    <row r="30" spans="3:5" s="80" customFormat="1" ht="13.5" customHeight="1">
      <c r="C30" s="87" t="s">
        <v>548</v>
      </c>
      <c r="D30" s="86"/>
      <c r="E30" s="86"/>
    </row>
    <row r="31" spans="3:5" s="80" customFormat="1" ht="11.25" customHeight="1">
      <c r="C31" s="87" t="s">
        <v>549</v>
      </c>
      <c r="D31" s="86"/>
      <c r="E31" s="86"/>
    </row>
    <row r="32" spans="3:5" s="80" customFormat="1" ht="13.5" customHeight="1">
      <c r="C32" s="85" t="s">
        <v>234</v>
      </c>
      <c r="D32" s="86"/>
      <c r="E32" s="86"/>
    </row>
    <row r="33" spans="3:5" s="80" customFormat="1" ht="13.5" customHeight="1">
      <c r="C33" s="87" t="s">
        <v>550</v>
      </c>
      <c r="D33" s="86"/>
      <c r="E33" s="86"/>
    </row>
    <row r="34" spans="3:5" s="80" customFormat="1" ht="11.25" customHeight="1">
      <c r="C34" s="85"/>
      <c r="D34" s="86"/>
      <c r="E34" s="86"/>
    </row>
    <row r="35" spans="3:5" s="80" customFormat="1" ht="13.5" customHeight="1">
      <c r="C35" s="85" t="s">
        <v>237</v>
      </c>
      <c r="D35" s="86"/>
      <c r="E35" s="86"/>
    </row>
    <row r="36" spans="3:5" s="80" customFormat="1" ht="13.5" customHeight="1">
      <c r="C36" s="87" t="s">
        <v>238</v>
      </c>
      <c r="D36" s="86"/>
      <c r="E36" s="86"/>
    </row>
    <row r="37" spans="3:5" s="80" customFormat="1" ht="11.25" customHeight="1">
      <c r="C37" s="85"/>
      <c r="D37" s="86"/>
      <c r="E37" s="86"/>
    </row>
    <row r="38" spans="3:5" s="80" customFormat="1" ht="13.5" customHeight="1">
      <c r="C38" s="85" t="s">
        <v>239</v>
      </c>
      <c r="D38" s="86"/>
      <c r="E38" s="86"/>
    </row>
    <row r="39" spans="3:5" s="80" customFormat="1" ht="11.25" customHeight="1">
      <c r="C39" s="85"/>
      <c r="D39" s="86"/>
      <c r="E39" s="86"/>
    </row>
    <row r="40" spans="3:5" s="80" customFormat="1" ht="13.5" customHeight="1">
      <c r="C40" s="85" t="s">
        <v>252</v>
      </c>
      <c r="D40" s="86"/>
      <c r="E40" s="86"/>
    </row>
    <row r="41" spans="3:5" s="80" customFormat="1" ht="13.5" customHeight="1">
      <c r="C41" s="87" t="s">
        <v>253</v>
      </c>
      <c r="D41" s="86"/>
      <c r="E41" s="86"/>
    </row>
    <row r="42" spans="3:5" s="80" customFormat="1" ht="11.25" customHeight="1">
      <c r="C42" s="87"/>
      <c r="D42" s="86"/>
      <c r="E42" s="86"/>
    </row>
    <row r="43" spans="3:5" s="80" customFormat="1" ht="13.5" customHeight="1">
      <c r="C43" s="85" t="s">
        <v>240</v>
      </c>
      <c r="D43" s="86"/>
      <c r="E43" s="86"/>
    </row>
    <row r="44" spans="3:5" s="80" customFormat="1" ht="13.5" customHeight="1">
      <c r="C44" s="87" t="s">
        <v>241</v>
      </c>
      <c r="D44" s="86"/>
      <c r="E44" s="86"/>
    </row>
    <row r="45" spans="3:5" s="80" customFormat="1" ht="11.25" customHeight="1">
      <c r="C45" s="87"/>
      <c r="D45" s="86"/>
      <c r="E45" s="86"/>
    </row>
    <row r="46" spans="3:5" s="80" customFormat="1" ht="13.5" customHeight="1">
      <c r="C46" s="88" t="s">
        <v>254</v>
      </c>
      <c r="D46" s="86"/>
      <c r="E46" s="86"/>
    </row>
    <row r="47" spans="3:5" s="80" customFormat="1" ht="13.5" customHeight="1">
      <c r="C47" s="87" t="s">
        <v>244</v>
      </c>
      <c r="D47" s="86"/>
      <c r="E47" s="86"/>
    </row>
    <row r="48" spans="3:5" s="80" customFormat="1" ht="11.25" customHeight="1">
      <c r="C48" s="87"/>
      <c r="D48" s="86"/>
      <c r="E48" s="86"/>
    </row>
    <row r="49" spans="3:5" s="80" customFormat="1" ht="13.5" customHeight="1">
      <c r="C49" s="88" t="s">
        <v>242</v>
      </c>
      <c r="D49" s="86"/>
      <c r="E49" s="86"/>
    </row>
    <row r="50" spans="3:5" s="80" customFormat="1" ht="11.25" customHeight="1">
      <c r="C50" s="88"/>
      <c r="D50" s="86"/>
      <c r="E50" s="86"/>
    </row>
    <row r="51" spans="3:5" s="80" customFormat="1" ht="13.5" customHeight="1">
      <c r="C51" s="88" t="s">
        <v>243</v>
      </c>
      <c r="D51" s="86"/>
      <c r="E51" s="86"/>
    </row>
    <row r="52" spans="3:5" s="80" customFormat="1" ht="11.25" customHeight="1">
      <c r="C52" s="88"/>
      <c r="D52" s="86"/>
      <c r="E52" s="86"/>
    </row>
    <row r="53" s="80" customFormat="1" ht="13.5" customHeight="1">
      <c r="C53" s="84" t="s">
        <v>551</v>
      </c>
    </row>
    <row r="54" s="80" customFormat="1" ht="13.5" customHeight="1">
      <c r="C54" s="81" t="s">
        <v>552</v>
      </c>
    </row>
    <row r="55" s="80" customFormat="1" ht="13.5" customHeight="1">
      <c r="C55" s="81"/>
    </row>
    <row r="56" s="80" customFormat="1" ht="13.5" customHeight="1">
      <c r="C56" s="81" t="s">
        <v>248</v>
      </c>
    </row>
    <row r="57" s="80" customFormat="1" ht="13.5" customHeight="1">
      <c r="C57" s="84" t="s">
        <v>553</v>
      </c>
    </row>
    <row r="58" s="80" customFormat="1" ht="13.5" customHeight="1">
      <c r="C58" s="81"/>
    </row>
    <row r="59" s="80" customFormat="1" ht="13.5" customHeight="1">
      <c r="C59" s="81" t="s">
        <v>255</v>
      </c>
    </row>
    <row r="60" s="80" customFormat="1" ht="13.5" customHeight="1">
      <c r="C60" s="84" t="s">
        <v>554</v>
      </c>
    </row>
    <row r="61" s="80" customFormat="1" ht="13.5" customHeight="1">
      <c r="C61" s="81"/>
    </row>
    <row r="62" s="80" customFormat="1" ht="13.5" customHeight="1">
      <c r="C62" s="81" t="s">
        <v>555</v>
      </c>
    </row>
    <row r="63" s="80" customFormat="1" ht="13.5" customHeight="1">
      <c r="C63" s="81"/>
    </row>
    <row r="64" s="80" customFormat="1" ht="13.5" customHeight="1">
      <c r="C64" s="81" t="s">
        <v>556</v>
      </c>
    </row>
    <row r="65" s="80" customFormat="1" ht="13.5" customHeight="1">
      <c r="C65" s="366" t="s">
        <v>557</v>
      </c>
    </row>
    <row r="66" s="80" customFormat="1" ht="13.5" customHeight="1">
      <c r="C66" s="366" t="s">
        <v>558</v>
      </c>
    </row>
    <row r="67" s="80" customFormat="1" ht="13.5" customHeight="1">
      <c r="C67" s="81" t="s">
        <v>559</v>
      </c>
    </row>
    <row r="68" s="80" customFormat="1" ht="13.5" customHeight="1">
      <c r="C68" s="81" t="s">
        <v>560</v>
      </c>
    </row>
    <row r="69" s="80" customFormat="1" ht="13.5" customHeight="1">
      <c r="C69" s="81"/>
    </row>
    <row r="70" s="80" customFormat="1" ht="13.5" customHeight="1">
      <c r="C70" s="81" t="s">
        <v>455</v>
      </c>
    </row>
    <row r="71" spans="3:4" ht="13.5">
      <c r="C71" s="84" t="s">
        <v>561</v>
      </c>
      <c r="D71" s="366"/>
    </row>
    <row r="72" ht="13.5">
      <c r="C72" s="84" t="s">
        <v>562</v>
      </c>
    </row>
    <row r="73" s="80" customFormat="1" ht="13.5" customHeight="1">
      <c r="C73" s="81" t="s">
        <v>563</v>
      </c>
    </row>
    <row r="74" s="80" customFormat="1" ht="13.5" customHeight="1">
      <c r="C74" s="81"/>
    </row>
    <row r="75" s="80" customFormat="1" ht="13.5" customHeight="1">
      <c r="C75" s="81" t="s">
        <v>564</v>
      </c>
    </row>
  </sheetData>
  <sheetProtection password="CCCF" sheet="1"/>
  <printOptions horizontalCentered="1"/>
  <pageMargins left="0.1968503937007874" right="0.1968503937007874" top="0.3937007874015748" bottom="0.3937007874015748" header="0.31496062992125984" footer="0.31496062992125984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showGridLines="0" zoomScale="90" zoomScaleNormal="90" zoomScalePageLayoutView="0" workbookViewId="0" topLeftCell="A1">
      <selection activeCell="B2" sqref="B2"/>
    </sheetView>
  </sheetViews>
  <sheetFormatPr defaultColWidth="9.00390625" defaultRowHeight="13.5"/>
  <cols>
    <col min="1" max="1" width="0.74609375" style="541" customWidth="1"/>
    <col min="2" max="2" width="6.375" style="541" bestFit="1" customWidth="1"/>
    <col min="3" max="3" width="7.25390625" style="541" bestFit="1" customWidth="1"/>
    <col min="4" max="4" width="49.625" style="541" customWidth="1"/>
    <col min="5" max="5" width="6.375" style="541" bestFit="1" customWidth="1"/>
    <col min="6" max="11" width="8.625" style="541" customWidth="1"/>
    <col min="12" max="12" width="11.625" style="541" bestFit="1" customWidth="1"/>
    <col min="13" max="16384" width="9.00390625" style="541" customWidth="1"/>
  </cols>
  <sheetData>
    <row r="1" spans="1:12" ht="5.25" customHeight="1">
      <c r="A1" s="471"/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</row>
    <row r="2" spans="1:12" ht="17.25">
      <c r="A2" s="471"/>
      <c r="B2" s="472" t="s">
        <v>648</v>
      </c>
      <c r="C2" s="471"/>
      <c r="D2" s="471"/>
      <c r="E2" s="471"/>
      <c r="F2" s="471"/>
      <c r="G2" s="471"/>
      <c r="H2" s="471"/>
      <c r="I2" s="471"/>
      <c r="J2" s="471"/>
      <c r="K2" s="471"/>
      <c r="L2" s="471"/>
    </row>
    <row r="3" spans="1:12" ht="12" customHeight="1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3"/>
    </row>
    <row r="4" spans="1:12" ht="15" customHeight="1">
      <c r="A4" s="471"/>
      <c r="B4" s="474" t="s">
        <v>649</v>
      </c>
      <c r="C4" s="471"/>
      <c r="D4" s="471"/>
      <c r="E4" s="475"/>
      <c r="F4" s="471"/>
      <c r="G4" s="471"/>
      <c r="H4" s="471"/>
      <c r="I4" s="471"/>
      <c r="J4" s="471"/>
      <c r="K4" s="471"/>
      <c r="L4" s="473" t="s">
        <v>465</v>
      </c>
    </row>
    <row r="5" spans="1:12" ht="5.25" customHeight="1" thickBot="1">
      <c r="A5" s="471"/>
      <c r="B5" s="471"/>
      <c r="C5" s="471"/>
      <c r="D5" s="471"/>
      <c r="E5" s="475"/>
      <c r="F5" s="471"/>
      <c r="G5" s="471"/>
      <c r="H5" s="471"/>
      <c r="I5" s="471"/>
      <c r="J5" s="471"/>
      <c r="K5" s="471"/>
      <c r="L5" s="473"/>
    </row>
    <row r="6" spans="1:12" ht="13.5">
      <c r="A6" s="471"/>
      <c r="B6" s="476"/>
      <c r="C6" s="477"/>
      <c r="D6" s="477"/>
      <c r="E6" s="477" t="s">
        <v>491</v>
      </c>
      <c r="F6" s="478" t="s">
        <v>492</v>
      </c>
      <c r="G6" s="478" t="s">
        <v>493</v>
      </c>
      <c r="H6" s="478" t="s">
        <v>494</v>
      </c>
      <c r="I6" s="478" t="s">
        <v>495</v>
      </c>
      <c r="J6" s="478" t="s">
        <v>496</v>
      </c>
      <c r="K6" s="479" t="s">
        <v>228</v>
      </c>
      <c r="L6" s="598" t="s">
        <v>462</v>
      </c>
    </row>
    <row r="7" spans="1:12" ht="14.25" thickBot="1">
      <c r="A7" s="471"/>
      <c r="B7" s="480" t="s">
        <v>466</v>
      </c>
      <c r="C7" s="481"/>
      <c r="D7" s="481"/>
      <c r="E7" s="481"/>
      <c r="F7" s="482" t="s">
        <v>467</v>
      </c>
      <c r="G7" s="482" t="s">
        <v>467</v>
      </c>
      <c r="H7" s="483" t="s">
        <v>468</v>
      </c>
      <c r="I7" s="484" t="s">
        <v>469</v>
      </c>
      <c r="J7" s="484" t="s">
        <v>470</v>
      </c>
      <c r="K7" s="485" t="s">
        <v>493</v>
      </c>
      <c r="L7" s="599"/>
    </row>
    <row r="8" spans="1:12" ht="13.5" customHeight="1">
      <c r="A8" s="471"/>
      <c r="B8" s="567" t="s">
        <v>471</v>
      </c>
      <c r="C8" s="486" t="s">
        <v>229</v>
      </c>
      <c r="D8" s="570" t="s">
        <v>497</v>
      </c>
      <c r="E8" s="571"/>
      <c r="F8" s="487">
        <v>3.2</v>
      </c>
      <c r="G8" s="488">
        <v>3.2</v>
      </c>
      <c r="H8" s="489">
        <v>4.6</v>
      </c>
      <c r="I8" s="490">
        <v>7</v>
      </c>
      <c r="J8" s="491">
        <v>13</v>
      </c>
      <c r="K8" s="492">
        <v>3.5</v>
      </c>
      <c r="L8" s="600" t="s">
        <v>650</v>
      </c>
    </row>
    <row r="9" spans="1:12" ht="13.5">
      <c r="A9" s="471"/>
      <c r="B9" s="568"/>
      <c r="C9" s="493" t="s">
        <v>472</v>
      </c>
      <c r="D9" s="572" t="s">
        <v>498</v>
      </c>
      <c r="E9" s="573"/>
      <c r="F9" s="494">
        <v>3.2</v>
      </c>
      <c r="G9" s="495">
        <v>3.2</v>
      </c>
      <c r="H9" s="496">
        <v>4.6</v>
      </c>
      <c r="I9" s="497">
        <v>7</v>
      </c>
      <c r="J9" s="498">
        <v>13</v>
      </c>
      <c r="K9" s="499">
        <v>3.5</v>
      </c>
      <c r="L9" s="590"/>
    </row>
    <row r="10" spans="1:12" ht="13.5">
      <c r="A10" s="471"/>
      <c r="B10" s="568"/>
      <c r="C10" s="574" t="s">
        <v>230</v>
      </c>
      <c r="D10" s="572" t="s">
        <v>519</v>
      </c>
      <c r="E10" s="573"/>
      <c r="F10" s="494">
        <v>3.2</v>
      </c>
      <c r="G10" s="495">
        <v>3.2</v>
      </c>
      <c r="H10" s="496">
        <v>4.6</v>
      </c>
      <c r="I10" s="497">
        <v>7</v>
      </c>
      <c r="J10" s="498">
        <v>13</v>
      </c>
      <c r="K10" s="499">
        <v>3.5</v>
      </c>
      <c r="L10" s="590"/>
    </row>
    <row r="11" spans="1:12" ht="14.25" thickBot="1">
      <c r="A11" s="471"/>
      <c r="B11" s="568"/>
      <c r="C11" s="575"/>
      <c r="D11" s="593" t="s">
        <v>499</v>
      </c>
      <c r="E11" s="500" t="s">
        <v>463</v>
      </c>
      <c r="F11" s="501">
        <v>3.2</v>
      </c>
      <c r="G11" s="502">
        <v>3.2</v>
      </c>
      <c r="H11" s="503">
        <v>4.6</v>
      </c>
      <c r="I11" s="497">
        <v>7</v>
      </c>
      <c r="J11" s="498">
        <v>13</v>
      </c>
      <c r="K11" s="499">
        <v>3.5</v>
      </c>
      <c r="L11" s="590"/>
    </row>
    <row r="12" spans="1:12" ht="13.5">
      <c r="A12" s="471"/>
      <c r="B12" s="568"/>
      <c r="C12" s="592"/>
      <c r="D12" s="580"/>
      <c r="E12" s="504" t="s">
        <v>473</v>
      </c>
      <c r="F12" s="505">
        <v>0.15</v>
      </c>
      <c r="G12" s="506">
        <v>0.15</v>
      </c>
      <c r="H12" s="507">
        <v>0.4</v>
      </c>
      <c r="I12" s="508">
        <v>0.7</v>
      </c>
      <c r="J12" s="508">
        <v>1.4</v>
      </c>
      <c r="K12" s="509">
        <v>0.4</v>
      </c>
      <c r="L12" s="590"/>
    </row>
    <row r="13" spans="1:12" ht="13.5">
      <c r="A13" s="471"/>
      <c r="B13" s="568"/>
      <c r="C13" s="574" t="s">
        <v>231</v>
      </c>
      <c r="D13" s="577" t="s">
        <v>500</v>
      </c>
      <c r="E13" s="510" t="s">
        <v>463</v>
      </c>
      <c r="F13" s="498">
        <v>2.6</v>
      </c>
      <c r="G13" s="499">
        <v>2.9</v>
      </c>
      <c r="H13" s="498">
        <v>4.4</v>
      </c>
      <c r="I13" s="498">
        <v>7</v>
      </c>
      <c r="J13" s="498">
        <v>12</v>
      </c>
      <c r="K13" s="499">
        <v>3.4</v>
      </c>
      <c r="L13" s="590"/>
    </row>
    <row r="14" spans="1:12" ht="14.25" thickBot="1">
      <c r="A14" s="471"/>
      <c r="B14" s="568"/>
      <c r="C14" s="592"/>
      <c r="D14" s="572"/>
      <c r="E14" s="504" t="s">
        <v>473</v>
      </c>
      <c r="F14" s="511">
        <v>0.15</v>
      </c>
      <c r="G14" s="512">
        <v>0.15</v>
      </c>
      <c r="H14" s="513">
        <v>0.4</v>
      </c>
      <c r="I14" s="508">
        <v>0.7</v>
      </c>
      <c r="J14" s="508">
        <v>1.4</v>
      </c>
      <c r="K14" s="509">
        <v>0.4</v>
      </c>
      <c r="L14" s="590"/>
    </row>
    <row r="15" spans="1:12" ht="14.25" thickBot="1">
      <c r="A15" s="471"/>
      <c r="B15" s="568"/>
      <c r="C15" s="574" t="s">
        <v>474</v>
      </c>
      <c r="D15" s="577" t="s">
        <v>501</v>
      </c>
      <c r="E15" s="514" t="s">
        <v>463</v>
      </c>
      <c r="F15" s="515">
        <v>3.2</v>
      </c>
      <c r="G15" s="516">
        <v>3.2</v>
      </c>
      <c r="H15" s="517">
        <v>4.6</v>
      </c>
      <c r="I15" s="497">
        <v>6.5</v>
      </c>
      <c r="J15" s="498">
        <v>10.5</v>
      </c>
      <c r="K15" s="499">
        <v>4</v>
      </c>
      <c r="L15" s="590"/>
    </row>
    <row r="16" spans="1:12" ht="13.5">
      <c r="A16" s="471"/>
      <c r="B16" s="568"/>
      <c r="C16" s="575"/>
      <c r="D16" s="572"/>
      <c r="E16" s="504" t="s">
        <v>473</v>
      </c>
      <c r="F16" s="505">
        <v>0.15</v>
      </c>
      <c r="G16" s="506">
        <v>0.15</v>
      </c>
      <c r="H16" s="507">
        <v>0.4</v>
      </c>
      <c r="I16" s="508">
        <v>0.7</v>
      </c>
      <c r="J16" s="508">
        <v>1.4</v>
      </c>
      <c r="K16" s="509">
        <v>0.4</v>
      </c>
      <c r="L16" s="590"/>
    </row>
    <row r="17" spans="1:12" ht="13.5">
      <c r="A17" s="471"/>
      <c r="B17" s="568"/>
      <c r="C17" s="575"/>
      <c r="D17" s="577" t="s">
        <v>502</v>
      </c>
      <c r="E17" s="510" t="s">
        <v>463</v>
      </c>
      <c r="F17" s="498">
        <v>2.7</v>
      </c>
      <c r="G17" s="499">
        <v>2.7</v>
      </c>
      <c r="H17" s="498">
        <v>4.1</v>
      </c>
      <c r="I17" s="498">
        <v>6.5</v>
      </c>
      <c r="J17" s="498">
        <v>12</v>
      </c>
      <c r="K17" s="499">
        <v>3.2</v>
      </c>
      <c r="L17" s="590"/>
    </row>
    <row r="18" spans="1:12" ht="14.25" thickBot="1">
      <c r="A18" s="471"/>
      <c r="B18" s="568"/>
      <c r="C18" s="575"/>
      <c r="D18" s="593"/>
      <c r="E18" s="504" t="s">
        <v>464</v>
      </c>
      <c r="F18" s="511">
        <v>0.15</v>
      </c>
      <c r="G18" s="512">
        <v>0.15</v>
      </c>
      <c r="H18" s="513">
        <v>0.4</v>
      </c>
      <c r="I18" s="513">
        <v>0.7</v>
      </c>
      <c r="J18" s="513">
        <v>1.4</v>
      </c>
      <c r="K18" s="512">
        <v>0.4</v>
      </c>
      <c r="L18" s="591"/>
    </row>
    <row r="19" spans="1:12" ht="13.5">
      <c r="A19" s="471"/>
      <c r="B19" s="568"/>
      <c r="C19" s="594" t="s">
        <v>503</v>
      </c>
      <c r="D19" s="577" t="s">
        <v>615</v>
      </c>
      <c r="E19" s="510" t="s">
        <v>463</v>
      </c>
      <c r="F19" s="498">
        <v>2.6</v>
      </c>
      <c r="G19" s="499">
        <v>2.9</v>
      </c>
      <c r="H19" s="498">
        <v>4.4</v>
      </c>
      <c r="I19" s="498">
        <v>7</v>
      </c>
      <c r="J19" s="498">
        <v>12</v>
      </c>
      <c r="K19" s="518">
        <v>3.4</v>
      </c>
      <c r="L19" s="596"/>
    </row>
    <row r="20" spans="1:12" ht="14.25" thickBot="1">
      <c r="A20" s="471"/>
      <c r="B20" s="569"/>
      <c r="C20" s="595"/>
      <c r="D20" s="578"/>
      <c r="E20" s="519" t="s">
        <v>464</v>
      </c>
      <c r="F20" s="511">
        <v>0.25</v>
      </c>
      <c r="G20" s="512">
        <v>0.25</v>
      </c>
      <c r="H20" s="513">
        <v>0.5</v>
      </c>
      <c r="I20" s="520">
        <v>0.8</v>
      </c>
      <c r="J20" s="520">
        <v>1.5</v>
      </c>
      <c r="K20" s="521">
        <v>0.5</v>
      </c>
      <c r="L20" s="597"/>
    </row>
    <row r="21" spans="1:12" ht="13.5" customHeight="1">
      <c r="A21" s="471"/>
      <c r="B21" s="568" t="s">
        <v>475</v>
      </c>
      <c r="C21" s="522" t="s">
        <v>476</v>
      </c>
      <c r="D21" s="580" t="s">
        <v>504</v>
      </c>
      <c r="E21" s="588"/>
      <c r="F21" s="487">
        <v>3.2</v>
      </c>
      <c r="G21" s="488">
        <v>3.2</v>
      </c>
      <c r="H21" s="489">
        <v>4.6</v>
      </c>
      <c r="I21" s="523">
        <v>8</v>
      </c>
      <c r="J21" s="524">
        <v>14</v>
      </c>
      <c r="K21" s="525">
        <v>3.8</v>
      </c>
      <c r="L21" s="589" t="s">
        <v>650</v>
      </c>
    </row>
    <row r="22" spans="1:12" ht="13.5">
      <c r="A22" s="471"/>
      <c r="B22" s="568"/>
      <c r="C22" s="574" t="s">
        <v>477</v>
      </c>
      <c r="D22" s="572" t="s">
        <v>505</v>
      </c>
      <c r="E22" s="573"/>
      <c r="F22" s="494">
        <v>3.2</v>
      </c>
      <c r="G22" s="495">
        <v>3.2</v>
      </c>
      <c r="H22" s="496">
        <v>4.6</v>
      </c>
      <c r="I22" s="497">
        <v>8.5</v>
      </c>
      <c r="J22" s="498">
        <v>16.5</v>
      </c>
      <c r="K22" s="499">
        <v>3.8</v>
      </c>
      <c r="L22" s="590"/>
    </row>
    <row r="23" spans="1:12" ht="13.5">
      <c r="A23" s="471"/>
      <c r="B23" s="568"/>
      <c r="C23" s="575"/>
      <c r="D23" s="572" t="s">
        <v>506</v>
      </c>
      <c r="E23" s="573"/>
      <c r="F23" s="494">
        <v>3.2</v>
      </c>
      <c r="G23" s="495">
        <v>3.2</v>
      </c>
      <c r="H23" s="496">
        <v>4.6</v>
      </c>
      <c r="I23" s="497">
        <v>8.5</v>
      </c>
      <c r="J23" s="498">
        <v>16.5</v>
      </c>
      <c r="K23" s="499">
        <v>3.8</v>
      </c>
      <c r="L23" s="590"/>
    </row>
    <row r="24" spans="1:12" ht="13.5">
      <c r="A24" s="471"/>
      <c r="B24" s="568"/>
      <c r="C24" s="575"/>
      <c r="D24" s="572" t="s">
        <v>507</v>
      </c>
      <c r="E24" s="573"/>
      <c r="F24" s="494">
        <v>3.2</v>
      </c>
      <c r="G24" s="495">
        <v>3.2</v>
      </c>
      <c r="H24" s="496">
        <v>4.6</v>
      </c>
      <c r="I24" s="497">
        <v>8.5</v>
      </c>
      <c r="J24" s="498">
        <v>16.5</v>
      </c>
      <c r="K24" s="499">
        <v>3.8</v>
      </c>
      <c r="L24" s="590"/>
    </row>
    <row r="25" spans="1:12" ht="13.5">
      <c r="A25" s="471"/>
      <c r="B25" s="568"/>
      <c r="C25" s="575"/>
      <c r="D25" s="572" t="s">
        <v>508</v>
      </c>
      <c r="E25" s="573"/>
      <c r="F25" s="494">
        <v>3.2</v>
      </c>
      <c r="G25" s="495">
        <v>3.2</v>
      </c>
      <c r="H25" s="496">
        <v>4.6</v>
      </c>
      <c r="I25" s="497">
        <v>8.5</v>
      </c>
      <c r="J25" s="498">
        <v>16.5</v>
      </c>
      <c r="K25" s="499">
        <v>3.8</v>
      </c>
      <c r="L25" s="590"/>
    </row>
    <row r="26" spans="1:12" ht="13.5">
      <c r="A26" s="471"/>
      <c r="B26" s="568"/>
      <c r="C26" s="592"/>
      <c r="D26" s="572" t="s">
        <v>509</v>
      </c>
      <c r="E26" s="573"/>
      <c r="F26" s="494">
        <v>3.2</v>
      </c>
      <c r="G26" s="495">
        <v>3.2</v>
      </c>
      <c r="H26" s="496">
        <v>4.6</v>
      </c>
      <c r="I26" s="497">
        <v>8.4</v>
      </c>
      <c r="J26" s="498">
        <v>15</v>
      </c>
      <c r="K26" s="499">
        <v>3.8</v>
      </c>
      <c r="L26" s="590"/>
    </row>
    <row r="27" spans="1:12" ht="13.5">
      <c r="A27" s="471"/>
      <c r="B27" s="568"/>
      <c r="C27" s="574" t="s">
        <v>478</v>
      </c>
      <c r="D27" s="572" t="s">
        <v>510</v>
      </c>
      <c r="E27" s="573"/>
      <c r="F27" s="494">
        <v>3.2</v>
      </c>
      <c r="G27" s="495">
        <v>3.2</v>
      </c>
      <c r="H27" s="496">
        <v>4.6</v>
      </c>
      <c r="I27" s="497">
        <v>8.5</v>
      </c>
      <c r="J27" s="498">
        <v>16</v>
      </c>
      <c r="K27" s="499">
        <v>5</v>
      </c>
      <c r="L27" s="590"/>
    </row>
    <row r="28" spans="1:12" ht="13.5">
      <c r="A28" s="471"/>
      <c r="B28" s="568"/>
      <c r="C28" s="575"/>
      <c r="D28" s="572" t="s">
        <v>511</v>
      </c>
      <c r="E28" s="573"/>
      <c r="F28" s="494">
        <v>3.2</v>
      </c>
      <c r="G28" s="495">
        <v>3.2</v>
      </c>
      <c r="H28" s="496">
        <v>4.6</v>
      </c>
      <c r="I28" s="497">
        <v>8.5</v>
      </c>
      <c r="J28" s="498">
        <v>16.5</v>
      </c>
      <c r="K28" s="499">
        <v>4.5</v>
      </c>
      <c r="L28" s="590"/>
    </row>
    <row r="29" spans="1:12" ht="13.5">
      <c r="A29" s="471"/>
      <c r="B29" s="568"/>
      <c r="C29" s="575"/>
      <c r="D29" s="572" t="s">
        <v>512</v>
      </c>
      <c r="E29" s="573"/>
      <c r="F29" s="494">
        <v>3.2</v>
      </c>
      <c r="G29" s="495">
        <v>3.2</v>
      </c>
      <c r="H29" s="496">
        <v>4.6</v>
      </c>
      <c r="I29" s="497">
        <v>8.5</v>
      </c>
      <c r="J29" s="498">
        <v>17</v>
      </c>
      <c r="K29" s="499">
        <v>4.5</v>
      </c>
      <c r="L29" s="590"/>
    </row>
    <row r="30" spans="1:12" ht="14.25" thickBot="1">
      <c r="A30" s="471"/>
      <c r="B30" s="568"/>
      <c r="C30" s="575"/>
      <c r="D30" s="579" t="s">
        <v>513</v>
      </c>
      <c r="E30" s="526" t="s">
        <v>463</v>
      </c>
      <c r="F30" s="501">
        <v>3.2</v>
      </c>
      <c r="G30" s="502">
        <v>3.2</v>
      </c>
      <c r="H30" s="503">
        <v>4.6</v>
      </c>
      <c r="I30" s="497">
        <v>8.5</v>
      </c>
      <c r="J30" s="498">
        <v>17</v>
      </c>
      <c r="K30" s="499">
        <v>4.5</v>
      </c>
      <c r="L30" s="590"/>
    </row>
    <row r="31" spans="1:12" ht="14.25" thickBot="1">
      <c r="A31" s="471"/>
      <c r="B31" s="568"/>
      <c r="C31" s="575"/>
      <c r="D31" s="580"/>
      <c r="E31" s="504" t="s">
        <v>473</v>
      </c>
      <c r="F31" s="581" t="s">
        <v>479</v>
      </c>
      <c r="G31" s="582"/>
      <c r="H31" s="583"/>
      <c r="I31" s="584"/>
      <c r="J31" s="584"/>
      <c r="K31" s="585"/>
      <c r="L31" s="590"/>
    </row>
    <row r="32" spans="1:12" ht="13.5">
      <c r="A32" s="471"/>
      <c r="B32" s="569"/>
      <c r="C32" s="576"/>
      <c r="D32" s="586" t="s">
        <v>480</v>
      </c>
      <c r="E32" s="587"/>
      <c r="F32" s="527">
        <v>3.2</v>
      </c>
      <c r="G32" s="528">
        <v>3.2</v>
      </c>
      <c r="H32" s="529">
        <v>5.2</v>
      </c>
      <c r="I32" s="530">
        <v>9.3</v>
      </c>
      <c r="J32" s="530">
        <v>18</v>
      </c>
      <c r="K32" s="531">
        <v>5</v>
      </c>
      <c r="L32" s="590"/>
    </row>
    <row r="33" spans="1:12" ht="13.5">
      <c r="A33" s="471"/>
      <c r="B33" s="567" t="s">
        <v>481</v>
      </c>
      <c r="C33" s="486" t="s">
        <v>482</v>
      </c>
      <c r="D33" s="570" t="s">
        <v>483</v>
      </c>
      <c r="E33" s="571"/>
      <c r="F33" s="532">
        <v>3.2</v>
      </c>
      <c r="G33" s="533">
        <v>3.2</v>
      </c>
      <c r="H33" s="523">
        <v>4.6</v>
      </c>
      <c r="I33" s="524">
        <v>8.5</v>
      </c>
      <c r="J33" s="524">
        <v>16.5</v>
      </c>
      <c r="K33" s="525">
        <v>3.8</v>
      </c>
      <c r="L33" s="590"/>
    </row>
    <row r="34" spans="1:12" ht="13.5">
      <c r="A34" s="471"/>
      <c r="B34" s="568"/>
      <c r="C34" s="493" t="s">
        <v>484</v>
      </c>
      <c r="D34" s="572" t="s">
        <v>514</v>
      </c>
      <c r="E34" s="573"/>
      <c r="F34" s="494">
        <v>3.2</v>
      </c>
      <c r="G34" s="496">
        <v>3.2</v>
      </c>
      <c r="H34" s="497">
        <v>4.6</v>
      </c>
      <c r="I34" s="498">
        <v>8.5</v>
      </c>
      <c r="J34" s="498">
        <v>16.5</v>
      </c>
      <c r="K34" s="499">
        <v>3.8</v>
      </c>
      <c r="L34" s="590"/>
    </row>
    <row r="35" spans="1:12" ht="13.5">
      <c r="A35" s="471"/>
      <c r="B35" s="568"/>
      <c r="C35" s="493" t="s">
        <v>485</v>
      </c>
      <c r="D35" s="572" t="s">
        <v>515</v>
      </c>
      <c r="E35" s="573"/>
      <c r="F35" s="494">
        <v>3.2</v>
      </c>
      <c r="G35" s="496">
        <v>3.2</v>
      </c>
      <c r="H35" s="497">
        <v>4.6</v>
      </c>
      <c r="I35" s="498">
        <v>8.5</v>
      </c>
      <c r="J35" s="498">
        <v>16.5</v>
      </c>
      <c r="K35" s="499">
        <v>3.8</v>
      </c>
      <c r="L35" s="590"/>
    </row>
    <row r="36" spans="1:12" ht="13.5">
      <c r="A36" s="471"/>
      <c r="B36" s="568"/>
      <c r="C36" s="493" t="s">
        <v>486</v>
      </c>
      <c r="D36" s="572" t="s">
        <v>516</v>
      </c>
      <c r="E36" s="573"/>
      <c r="F36" s="494">
        <v>3.2</v>
      </c>
      <c r="G36" s="496">
        <v>3.2</v>
      </c>
      <c r="H36" s="497">
        <v>4.6</v>
      </c>
      <c r="I36" s="498">
        <v>8.5</v>
      </c>
      <c r="J36" s="498">
        <v>16.4</v>
      </c>
      <c r="K36" s="499">
        <v>3.8</v>
      </c>
      <c r="L36" s="590"/>
    </row>
    <row r="37" spans="1:12" ht="14.25" thickBot="1">
      <c r="A37" s="471"/>
      <c r="B37" s="568"/>
      <c r="C37" s="574" t="s">
        <v>487</v>
      </c>
      <c r="D37" s="577" t="s">
        <v>517</v>
      </c>
      <c r="E37" s="526" t="s">
        <v>463</v>
      </c>
      <c r="F37" s="501">
        <v>3.2</v>
      </c>
      <c r="G37" s="503">
        <v>3.2</v>
      </c>
      <c r="H37" s="497">
        <v>5</v>
      </c>
      <c r="I37" s="498">
        <v>9</v>
      </c>
      <c r="J37" s="498">
        <v>18</v>
      </c>
      <c r="K37" s="499">
        <v>4</v>
      </c>
      <c r="L37" s="590"/>
    </row>
    <row r="38" spans="1:12" ht="14.25" thickBot="1">
      <c r="A38" s="471"/>
      <c r="B38" s="568"/>
      <c r="C38" s="575"/>
      <c r="D38" s="572"/>
      <c r="E38" s="504" t="s">
        <v>473</v>
      </c>
      <c r="F38" s="534">
        <v>0.35</v>
      </c>
      <c r="G38" s="535">
        <v>0.35</v>
      </c>
      <c r="H38" s="536">
        <v>0.65</v>
      </c>
      <c r="I38" s="508">
        <v>1.4</v>
      </c>
      <c r="J38" s="508">
        <v>2.5</v>
      </c>
      <c r="K38" s="509">
        <v>0.55</v>
      </c>
      <c r="L38" s="590"/>
    </row>
    <row r="39" spans="1:12" ht="14.25" thickBot="1">
      <c r="A39" s="471"/>
      <c r="B39" s="568"/>
      <c r="C39" s="575"/>
      <c r="D39" s="577" t="s">
        <v>518</v>
      </c>
      <c r="E39" s="514" t="s">
        <v>463</v>
      </c>
      <c r="F39" s="515">
        <v>3.2</v>
      </c>
      <c r="G39" s="517">
        <v>3.2</v>
      </c>
      <c r="H39" s="497">
        <v>5</v>
      </c>
      <c r="I39" s="498">
        <v>10</v>
      </c>
      <c r="J39" s="498">
        <v>20</v>
      </c>
      <c r="K39" s="499">
        <v>5</v>
      </c>
      <c r="L39" s="590"/>
    </row>
    <row r="40" spans="1:12" ht="14.25" thickBot="1">
      <c r="A40" s="471"/>
      <c r="B40" s="569"/>
      <c r="C40" s="576"/>
      <c r="D40" s="578"/>
      <c r="E40" s="519" t="s">
        <v>473</v>
      </c>
      <c r="F40" s="537">
        <v>0.35</v>
      </c>
      <c r="G40" s="538">
        <v>0.35</v>
      </c>
      <c r="H40" s="520">
        <v>0.65</v>
      </c>
      <c r="I40" s="520">
        <v>1.4</v>
      </c>
      <c r="J40" s="520">
        <v>2.5</v>
      </c>
      <c r="K40" s="539">
        <v>0.55</v>
      </c>
      <c r="L40" s="591"/>
    </row>
    <row r="41" spans="1:12" ht="13.5">
      <c r="A41" s="471"/>
      <c r="B41" s="540" t="s">
        <v>488</v>
      </c>
      <c r="C41" s="471"/>
      <c r="D41" s="471"/>
      <c r="E41" s="471"/>
      <c r="F41" s="471"/>
      <c r="G41" s="471"/>
      <c r="H41" s="471"/>
      <c r="I41" s="471"/>
      <c r="J41" s="471"/>
      <c r="K41" s="565"/>
      <c r="L41" s="566"/>
    </row>
    <row r="42" spans="1:12" ht="13.5">
      <c r="A42" s="471"/>
      <c r="B42" s="540" t="s">
        <v>489</v>
      </c>
      <c r="C42" s="471"/>
      <c r="D42" s="471"/>
      <c r="E42" s="471"/>
      <c r="F42" s="471"/>
      <c r="G42" s="471"/>
      <c r="H42" s="471"/>
      <c r="I42" s="471"/>
      <c r="J42" s="471"/>
      <c r="K42" s="471"/>
      <c r="L42" s="471"/>
    </row>
    <row r="43" spans="1:12" ht="13.5">
      <c r="A43" s="471"/>
      <c r="B43" s="540" t="s">
        <v>665</v>
      </c>
      <c r="C43" s="471"/>
      <c r="D43" s="471"/>
      <c r="E43" s="471"/>
      <c r="F43" s="471"/>
      <c r="G43" s="471"/>
      <c r="H43" s="471"/>
      <c r="I43" s="471"/>
      <c r="J43" s="471"/>
      <c r="K43" s="471"/>
      <c r="L43" s="471"/>
    </row>
    <row r="44" spans="1:12" ht="13.5">
      <c r="A44" s="471"/>
      <c r="B44" s="471"/>
      <c r="C44" s="471"/>
      <c r="D44" s="471"/>
      <c r="E44" s="471"/>
      <c r="F44" s="471"/>
      <c r="G44" s="471"/>
      <c r="H44" s="471"/>
      <c r="I44" s="471"/>
      <c r="J44" s="471"/>
      <c r="K44" s="471"/>
      <c r="L44" s="473" t="s">
        <v>490</v>
      </c>
    </row>
  </sheetData>
  <sheetProtection password="CCCF" sheet="1"/>
  <mergeCells count="41">
    <mergeCell ref="L6:L7"/>
    <mergeCell ref="B8:B20"/>
    <mergeCell ref="D8:E8"/>
    <mergeCell ref="L8:L18"/>
    <mergeCell ref="D9:E9"/>
    <mergeCell ref="C10:C12"/>
    <mergeCell ref="D10:E10"/>
    <mergeCell ref="D11:D12"/>
    <mergeCell ref="C13:C14"/>
    <mergeCell ref="D13:D14"/>
    <mergeCell ref="C15:C18"/>
    <mergeCell ref="D15:D16"/>
    <mergeCell ref="D17:D18"/>
    <mergeCell ref="C19:C20"/>
    <mergeCell ref="D19:D20"/>
    <mergeCell ref="L19:L20"/>
    <mergeCell ref="B21:B32"/>
    <mergeCell ref="D21:E21"/>
    <mergeCell ref="L21:L40"/>
    <mergeCell ref="C22:C26"/>
    <mergeCell ref="D22:E22"/>
    <mergeCell ref="D23:E23"/>
    <mergeCell ref="D24:E24"/>
    <mergeCell ref="D25:E25"/>
    <mergeCell ref="D26:E26"/>
    <mergeCell ref="C27:C32"/>
    <mergeCell ref="D27:E27"/>
    <mergeCell ref="D28:E28"/>
    <mergeCell ref="D29:E29"/>
    <mergeCell ref="D30:D31"/>
    <mergeCell ref="F31:K31"/>
    <mergeCell ref="D32:E32"/>
    <mergeCell ref="K41:L41"/>
    <mergeCell ref="B33:B40"/>
    <mergeCell ref="D33:E33"/>
    <mergeCell ref="D34:E34"/>
    <mergeCell ref="D35:E35"/>
    <mergeCell ref="D36:E36"/>
    <mergeCell ref="C37:C40"/>
    <mergeCell ref="D37:D38"/>
    <mergeCell ref="D39:D40"/>
  </mergeCells>
  <printOptions horizontalCentered="1"/>
  <pageMargins left="0.7086614173228347" right="0.7086614173228347" top="0.3937007874015748" bottom="0.3937007874015748" header="0.31496062992125984" footer="0.31496062992125984"/>
  <pageSetup orientation="landscape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showGridLines="0" showZeros="0" tabSelected="1" zoomScale="80" zoomScaleNormal="80" zoomScalePageLayoutView="0" workbookViewId="0" topLeftCell="A1">
      <selection activeCell="E3" sqref="E3:H3"/>
    </sheetView>
  </sheetViews>
  <sheetFormatPr defaultColWidth="9.00390625" defaultRowHeight="13.5"/>
  <cols>
    <col min="1" max="1" width="0.74609375" style="20" customWidth="1"/>
    <col min="2" max="2" width="0.5" style="20" customWidth="1"/>
    <col min="3" max="3" width="13.875" style="20" customWidth="1"/>
    <col min="4" max="4" width="0.74609375" style="20" customWidth="1"/>
    <col min="5" max="18" width="9.50390625" style="20" customWidth="1"/>
    <col min="19" max="19" width="1.75390625" style="20" customWidth="1"/>
    <col min="20" max="24" width="9.25390625" style="20" customWidth="1"/>
    <col min="25" max="16384" width="9.00390625" style="20" customWidth="1"/>
  </cols>
  <sheetData>
    <row r="1" spans="3:18" ht="16.5" customHeight="1">
      <c r="C1" s="618" t="s">
        <v>220</v>
      </c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</row>
    <row r="2" spans="3:18" ht="5.25" customHeight="1"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</row>
    <row r="3" spans="2:18" ht="24" customHeight="1">
      <c r="B3" s="602" t="s">
        <v>221</v>
      </c>
      <c r="C3" s="629"/>
      <c r="D3" s="603"/>
      <c r="E3" s="608"/>
      <c r="F3" s="609"/>
      <c r="G3" s="609"/>
      <c r="H3" s="610"/>
      <c r="I3" s="602" t="s">
        <v>7</v>
      </c>
      <c r="J3" s="603"/>
      <c r="K3" s="609"/>
      <c r="L3" s="609"/>
      <c r="M3" s="610"/>
      <c r="N3" s="602" t="s">
        <v>224</v>
      </c>
      <c r="O3" s="603"/>
      <c r="P3" s="630"/>
      <c r="Q3" s="631"/>
      <c r="R3" s="632"/>
    </row>
    <row r="4" spans="2:18" ht="24" customHeight="1">
      <c r="B4" s="602" t="s">
        <v>222</v>
      </c>
      <c r="C4" s="629"/>
      <c r="D4" s="603"/>
      <c r="E4" s="620"/>
      <c r="F4" s="621"/>
      <c r="G4" s="621"/>
      <c r="H4" s="622"/>
      <c r="I4" s="626" t="s">
        <v>223</v>
      </c>
      <c r="J4" s="628"/>
      <c r="K4" s="608"/>
      <c r="L4" s="609"/>
      <c r="M4" s="610"/>
      <c r="N4" s="602" t="s">
        <v>10</v>
      </c>
      <c r="O4" s="603"/>
      <c r="P4" s="613">
        <f>R30</f>
        <v>0</v>
      </c>
      <c r="Q4" s="614"/>
      <c r="R4" s="615"/>
    </row>
    <row r="5" spans="2:18" ht="9.75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2:18" ht="18.75" customHeight="1">
      <c r="B6" s="623" t="s">
        <v>219</v>
      </c>
      <c r="C6" s="624"/>
      <c r="D6" s="625"/>
      <c r="E6" s="604" t="s">
        <v>191</v>
      </c>
      <c r="F6" s="605"/>
      <c r="G6" s="606" t="s">
        <v>192</v>
      </c>
      <c r="H6" s="607"/>
      <c r="I6" s="611" t="s">
        <v>193</v>
      </c>
      <c r="J6" s="612"/>
      <c r="K6" s="611" t="s">
        <v>194</v>
      </c>
      <c r="L6" s="612"/>
      <c r="M6" s="606" t="s">
        <v>195</v>
      </c>
      <c r="N6" s="607"/>
      <c r="O6" s="611" t="s">
        <v>196</v>
      </c>
      <c r="P6" s="612"/>
      <c r="Q6" s="606" t="s">
        <v>197</v>
      </c>
      <c r="R6" s="612"/>
    </row>
    <row r="7" spans="2:18" s="48" customFormat="1" ht="18.75" customHeight="1">
      <c r="B7" s="626"/>
      <c r="C7" s="627"/>
      <c r="D7" s="628"/>
      <c r="E7" s="49" t="s">
        <v>225</v>
      </c>
      <c r="F7" s="78" t="s">
        <v>226</v>
      </c>
      <c r="G7" s="49" t="s">
        <v>225</v>
      </c>
      <c r="H7" s="78" t="s">
        <v>226</v>
      </c>
      <c r="I7" s="49" t="s">
        <v>225</v>
      </c>
      <c r="J7" s="78" t="s">
        <v>226</v>
      </c>
      <c r="K7" s="49" t="s">
        <v>225</v>
      </c>
      <c r="L7" s="78" t="s">
        <v>226</v>
      </c>
      <c r="M7" s="338" t="s">
        <v>225</v>
      </c>
      <c r="N7" s="78" t="s">
        <v>226</v>
      </c>
      <c r="O7" s="49" t="s">
        <v>225</v>
      </c>
      <c r="P7" s="78" t="s">
        <v>226</v>
      </c>
      <c r="Q7" s="49" t="s">
        <v>225</v>
      </c>
      <c r="R7" s="78" t="s">
        <v>226</v>
      </c>
    </row>
    <row r="8" spans="2:18" ht="18.75" customHeight="1">
      <c r="B8" s="32"/>
      <c r="C8" s="90" t="s">
        <v>198</v>
      </c>
      <c r="D8" s="33"/>
      <c r="E8" s="50">
        <f>'桑名'!J14</f>
        <v>22150</v>
      </c>
      <c r="F8" s="51">
        <f>'桑名'!K14</f>
        <v>0</v>
      </c>
      <c r="G8" s="52">
        <f>'桑名'!O14</f>
        <v>0</v>
      </c>
      <c r="H8" s="71">
        <f>'桑名'!P14</f>
        <v>0</v>
      </c>
      <c r="I8" s="50">
        <f>'桑名'!T14</f>
        <v>9750</v>
      </c>
      <c r="J8" s="51">
        <f>'桑名'!U14</f>
        <v>0</v>
      </c>
      <c r="K8" s="50">
        <f>'桑名'!Y14</f>
        <v>2300</v>
      </c>
      <c r="L8" s="51">
        <f>'桑名'!Z14</f>
        <v>0</v>
      </c>
      <c r="M8" s="52"/>
      <c r="N8" s="53"/>
      <c r="O8" s="50"/>
      <c r="P8" s="51"/>
      <c r="Q8" s="52">
        <f>SUM(E8+G8+I8+K8+M8+O8)</f>
        <v>34200</v>
      </c>
      <c r="R8" s="73">
        <f>SUM(F8+H8+J8+L8+N8+P8)</f>
        <v>0</v>
      </c>
    </row>
    <row r="9" spans="2:18" ht="18.75" customHeight="1">
      <c r="B9" s="32"/>
      <c r="C9" s="90" t="s">
        <v>199</v>
      </c>
      <c r="D9" s="33"/>
      <c r="E9" s="50">
        <f>'桑名'!E19</f>
        <v>3450</v>
      </c>
      <c r="F9" s="51">
        <f>'桑名'!F19</f>
        <v>0</v>
      </c>
      <c r="G9" s="52">
        <f>'桑名'!O19</f>
        <v>0</v>
      </c>
      <c r="H9" s="71">
        <f>'桑名'!P19</f>
        <v>0</v>
      </c>
      <c r="I9" s="50"/>
      <c r="J9" s="51"/>
      <c r="K9" s="50">
        <f>'桑名'!Y19</f>
        <v>350</v>
      </c>
      <c r="L9" s="51">
        <f>'桑名'!Z17</f>
        <v>0</v>
      </c>
      <c r="M9" s="52"/>
      <c r="N9" s="53"/>
      <c r="O9" s="50"/>
      <c r="P9" s="51"/>
      <c r="Q9" s="52">
        <f aca="true" t="shared" si="0" ref="Q9:Q27">SUM(E9+G9+I9+K9+M9+O9)</f>
        <v>3800</v>
      </c>
      <c r="R9" s="73">
        <f>SUM(F9+H9+J9+L9+N9+P9)</f>
        <v>0</v>
      </c>
    </row>
    <row r="10" spans="2:18" ht="18.75" customHeight="1">
      <c r="B10" s="30"/>
      <c r="C10" s="91" t="s">
        <v>200</v>
      </c>
      <c r="D10" s="28"/>
      <c r="E10" s="54">
        <f>'桑名'!J27</f>
        <v>7900</v>
      </c>
      <c r="F10" s="55">
        <f>'桑名'!K27</f>
        <v>0</v>
      </c>
      <c r="G10" s="56"/>
      <c r="H10" s="72"/>
      <c r="I10" s="54"/>
      <c r="J10" s="55"/>
      <c r="K10" s="54">
        <f>'桑名'!Y27</f>
        <v>700</v>
      </c>
      <c r="L10" s="55">
        <f>'桑名'!Z27</f>
        <v>0</v>
      </c>
      <c r="M10" s="56"/>
      <c r="N10" s="57"/>
      <c r="O10" s="54"/>
      <c r="P10" s="55"/>
      <c r="Q10" s="52">
        <f t="shared" si="0"/>
        <v>8600</v>
      </c>
      <c r="R10" s="73">
        <f aca="true" t="shared" si="1" ref="R10:R28">SUM(F10+H10+J10+L10+N10+P10)</f>
        <v>0</v>
      </c>
    </row>
    <row r="11" spans="2:18" ht="18.75" customHeight="1">
      <c r="B11" s="30"/>
      <c r="C11" s="91" t="s">
        <v>393</v>
      </c>
      <c r="D11" s="28"/>
      <c r="E11" s="54">
        <f>'桑名'!E30</f>
        <v>1050</v>
      </c>
      <c r="F11" s="55">
        <f>'桑名'!F30</f>
        <v>0</v>
      </c>
      <c r="G11" s="56"/>
      <c r="H11" s="72"/>
      <c r="I11" s="54"/>
      <c r="J11" s="55"/>
      <c r="K11" s="54"/>
      <c r="L11" s="55"/>
      <c r="M11" s="56"/>
      <c r="N11" s="57"/>
      <c r="O11" s="54"/>
      <c r="P11" s="55"/>
      <c r="Q11" s="52">
        <f>SUM(E11+G11+I11+K11+M11+O11)</f>
        <v>1050</v>
      </c>
      <c r="R11" s="73">
        <f>SUM(F11+H11+J11+L11+N11+P11)</f>
        <v>0</v>
      </c>
    </row>
    <row r="12" spans="2:18" ht="18.75" customHeight="1">
      <c r="B12" s="30"/>
      <c r="C12" s="91" t="s">
        <v>201</v>
      </c>
      <c r="D12" s="34"/>
      <c r="E12" s="54">
        <f>'四日市'!J22</f>
        <v>45300</v>
      </c>
      <c r="F12" s="55">
        <f>'四日市'!K22</f>
        <v>0</v>
      </c>
      <c r="G12" s="56">
        <f>'四日市'!O22</f>
        <v>8900</v>
      </c>
      <c r="H12" s="72">
        <f>'四日市'!P22</f>
        <v>0</v>
      </c>
      <c r="I12" s="54">
        <f>'四日市'!T22</f>
        <v>12850</v>
      </c>
      <c r="J12" s="55">
        <f>'四日市'!U22</f>
        <v>0</v>
      </c>
      <c r="K12" s="54">
        <f>'四日市'!Y22</f>
        <v>5100</v>
      </c>
      <c r="L12" s="55">
        <f>'四日市'!Z22</f>
        <v>0</v>
      </c>
      <c r="M12" s="56"/>
      <c r="N12" s="57"/>
      <c r="O12" s="54"/>
      <c r="P12" s="55"/>
      <c r="Q12" s="52">
        <f t="shared" si="0"/>
        <v>72150</v>
      </c>
      <c r="R12" s="73">
        <f t="shared" si="1"/>
        <v>0</v>
      </c>
    </row>
    <row r="13" spans="2:18" ht="18.75" customHeight="1">
      <c r="B13" s="30"/>
      <c r="C13" s="91" t="s">
        <v>202</v>
      </c>
      <c r="D13" s="28"/>
      <c r="E13" s="54">
        <f>'四日市'!J30</f>
        <v>10400</v>
      </c>
      <c r="F13" s="55">
        <f>'四日市'!K30</f>
        <v>0</v>
      </c>
      <c r="G13" s="56">
        <f>'四日市'!O30</f>
        <v>0</v>
      </c>
      <c r="H13" s="72">
        <f>'四日市'!P30</f>
        <v>0</v>
      </c>
      <c r="I13" s="54">
        <f>'四日市'!T30</f>
        <v>1350</v>
      </c>
      <c r="J13" s="55">
        <f>'四日市'!U30</f>
        <v>0</v>
      </c>
      <c r="K13" s="54">
        <f>'四日市'!Y30</f>
        <v>650</v>
      </c>
      <c r="L13" s="55">
        <f>'四日市'!Z30</f>
        <v>0</v>
      </c>
      <c r="M13" s="56"/>
      <c r="N13" s="57"/>
      <c r="O13" s="54"/>
      <c r="P13" s="55"/>
      <c r="Q13" s="52">
        <f t="shared" si="0"/>
        <v>12400</v>
      </c>
      <c r="R13" s="73">
        <f t="shared" si="1"/>
        <v>0</v>
      </c>
    </row>
    <row r="14" spans="2:18" ht="18.75" customHeight="1">
      <c r="B14" s="30"/>
      <c r="C14" s="91" t="s">
        <v>203</v>
      </c>
      <c r="D14" s="28"/>
      <c r="E14" s="54">
        <f>'鈴鹿'!E22</f>
        <v>28250</v>
      </c>
      <c r="F14" s="55">
        <f>'鈴鹿'!F22</f>
        <v>0</v>
      </c>
      <c r="G14" s="56">
        <f>'鈴鹿'!O22</f>
        <v>3500</v>
      </c>
      <c r="H14" s="72">
        <f>'鈴鹿'!P22</f>
        <v>0</v>
      </c>
      <c r="I14" s="54">
        <f>'鈴鹿'!T22</f>
        <v>10800</v>
      </c>
      <c r="J14" s="55">
        <f>'鈴鹿'!U22</f>
        <v>0</v>
      </c>
      <c r="K14" s="54">
        <f>'鈴鹿'!Y22</f>
        <v>2750</v>
      </c>
      <c r="L14" s="55">
        <f>'鈴鹿'!Z22</f>
        <v>0</v>
      </c>
      <c r="M14" s="56"/>
      <c r="N14" s="57"/>
      <c r="O14" s="54">
        <f>'鈴鹿'!J22</f>
        <v>0</v>
      </c>
      <c r="P14" s="55">
        <f>'鈴鹿'!K7</f>
        <v>0</v>
      </c>
      <c r="Q14" s="52">
        <f t="shared" si="0"/>
        <v>45300</v>
      </c>
      <c r="R14" s="73">
        <f t="shared" si="1"/>
        <v>0</v>
      </c>
    </row>
    <row r="15" spans="2:18" s="22" customFormat="1" ht="18.75" customHeight="1">
      <c r="B15" s="31"/>
      <c r="C15" s="92" t="s">
        <v>204</v>
      </c>
      <c r="D15" s="29"/>
      <c r="E15" s="58">
        <f>'鈴鹿'!J31</f>
        <v>7400</v>
      </c>
      <c r="F15" s="59">
        <f>'鈴鹿'!K31</f>
        <v>0</v>
      </c>
      <c r="G15" s="60"/>
      <c r="H15" s="61"/>
      <c r="I15" s="58">
        <f>'鈴鹿'!T31</f>
        <v>2450</v>
      </c>
      <c r="J15" s="59">
        <f>'鈴鹿'!U31</f>
        <v>0</v>
      </c>
      <c r="K15" s="58">
        <f>'鈴鹿'!Y31</f>
        <v>800</v>
      </c>
      <c r="L15" s="59">
        <f>'鈴鹿'!Z31</f>
        <v>0</v>
      </c>
      <c r="M15" s="60"/>
      <c r="N15" s="62"/>
      <c r="O15" s="58"/>
      <c r="P15" s="59"/>
      <c r="Q15" s="52">
        <f t="shared" si="0"/>
        <v>10650</v>
      </c>
      <c r="R15" s="73">
        <f t="shared" si="1"/>
        <v>0</v>
      </c>
    </row>
    <row r="16" spans="2:18" s="22" customFormat="1" ht="18.75" customHeight="1">
      <c r="B16" s="31"/>
      <c r="C16" s="92" t="s">
        <v>205</v>
      </c>
      <c r="D16" s="29"/>
      <c r="E16" s="58">
        <f>'津'!J30</f>
        <v>43750</v>
      </c>
      <c r="F16" s="59">
        <f>'津'!K30</f>
        <v>0</v>
      </c>
      <c r="G16" s="60">
        <f>'津'!O30</f>
        <v>5150</v>
      </c>
      <c r="H16" s="75">
        <f>'津'!P30</f>
        <v>0</v>
      </c>
      <c r="I16" s="58">
        <f>'津'!T30</f>
        <v>15200</v>
      </c>
      <c r="J16" s="59">
        <f>'津'!U30</f>
        <v>0</v>
      </c>
      <c r="K16" s="58">
        <f>'津'!Y30</f>
        <v>7250</v>
      </c>
      <c r="L16" s="59">
        <f>'津'!Z30</f>
        <v>0</v>
      </c>
      <c r="M16" s="60"/>
      <c r="N16" s="62"/>
      <c r="O16" s="58"/>
      <c r="P16" s="59"/>
      <c r="Q16" s="52">
        <f t="shared" si="0"/>
        <v>71350</v>
      </c>
      <c r="R16" s="73">
        <f t="shared" si="1"/>
        <v>0</v>
      </c>
    </row>
    <row r="17" spans="2:18" s="22" customFormat="1" ht="18.75" customHeight="1">
      <c r="B17" s="31"/>
      <c r="C17" s="92" t="s">
        <v>206</v>
      </c>
      <c r="D17" s="29"/>
      <c r="E17" s="58">
        <f>'松阪'!J16</f>
        <v>21950</v>
      </c>
      <c r="F17" s="59">
        <f>'松阪'!K16</f>
        <v>0</v>
      </c>
      <c r="G17" s="60">
        <f>'松阪'!O16</f>
        <v>0</v>
      </c>
      <c r="H17" s="75">
        <f>'松阪'!P16</f>
        <v>0</v>
      </c>
      <c r="I17" s="58">
        <f>'松阪'!T16</f>
        <v>10350</v>
      </c>
      <c r="J17" s="59">
        <f>'松阪'!U16</f>
        <v>0</v>
      </c>
      <c r="K17" s="58">
        <f>'松阪'!Y16</f>
        <v>5050</v>
      </c>
      <c r="L17" s="59">
        <f>'松阪'!Z16</f>
        <v>0</v>
      </c>
      <c r="M17" s="60"/>
      <c r="N17" s="62"/>
      <c r="O17" s="58"/>
      <c r="P17" s="59"/>
      <c r="Q17" s="52">
        <f t="shared" si="0"/>
        <v>37350</v>
      </c>
      <c r="R17" s="73">
        <f t="shared" si="1"/>
        <v>0</v>
      </c>
    </row>
    <row r="18" spans="2:18" s="22" customFormat="1" ht="18.75" customHeight="1">
      <c r="B18" s="31"/>
      <c r="C18" s="92" t="s">
        <v>207</v>
      </c>
      <c r="D18" s="29"/>
      <c r="E18" s="58">
        <f>'松阪'!E34+'松阪'!J34</f>
        <v>6200</v>
      </c>
      <c r="F18" s="59">
        <f>'松阪'!F34+'松阪'!K34</f>
        <v>0</v>
      </c>
      <c r="G18" s="60">
        <f>'松阪'!O34</f>
        <v>0</v>
      </c>
      <c r="H18" s="75">
        <f>'松阪'!P34</f>
        <v>0</v>
      </c>
      <c r="I18" s="58">
        <f>'松阪'!T34</f>
        <v>2300</v>
      </c>
      <c r="J18" s="59">
        <f>'松阪'!U34</f>
        <v>0</v>
      </c>
      <c r="K18" s="58">
        <f>'松阪'!Y34</f>
        <v>1650</v>
      </c>
      <c r="L18" s="59">
        <f>'松阪'!Z34</f>
        <v>0</v>
      </c>
      <c r="M18" s="60"/>
      <c r="N18" s="62"/>
      <c r="O18" s="58"/>
      <c r="P18" s="59"/>
      <c r="Q18" s="52">
        <f t="shared" si="0"/>
        <v>10150</v>
      </c>
      <c r="R18" s="73">
        <f t="shared" si="1"/>
        <v>0</v>
      </c>
    </row>
    <row r="19" spans="2:18" s="22" customFormat="1" ht="18.75" customHeight="1">
      <c r="B19" s="31"/>
      <c r="C19" s="92" t="s">
        <v>208</v>
      </c>
      <c r="D19" s="29"/>
      <c r="E19" s="58">
        <f>'伊勢'!E17</f>
        <v>17350</v>
      </c>
      <c r="F19" s="59">
        <f>'伊勢'!F17</f>
        <v>0</v>
      </c>
      <c r="G19" s="60">
        <f>'伊勢'!O17</f>
        <v>8400</v>
      </c>
      <c r="H19" s="75">
        <f>'伊勢'!P17</f>
        <v>0</v>
      </c>
      <c r="I19" s="58">
        <f>'伊勢'!T17</f>
        <v>3000</v>
      </c>
      <c r="J19" s="59">
        <f>'伊勢'!U17</f>
        <v>0</v>
      </c>
      <c r="K19" s="58">
        <f>'伊勢'!Y17</f>
        <v>4200</v>
      </c>
      <c r="L19" s="59">
        <f>'伊勢'!Z17</f>
        <v>0</v>
      </c>
      <c r="M19" s="60"/>
      <c r="N19" s="62"/>
      <c r="O19" s="58">
        <f>'伊勢'!J7</f>
        <v>950</v>
      </c>
      <c r="P19" s="59">
        <f>'伊勢'!K7</f>
        <v>0</v>
      </c>
      <c r="Q19" s="52">
        <f t="shared" si="0"/>
        <v>33900</v>
      </c>
      <c r="R19" s="73">
        <f t="shared" si="1"/>
        <v>0</v>
      </c>
    </row>
    <row r="20" spans="2:18" s="22" customFormat="1" ht="18.75" customHeight="1">
      <c r="B20" s="31"/>
      <c r="C20" s="92" t="s">
        <v>209</v>
      </c>
      <c r="D20" s="29"/>
      <c r="E20" s="58">
        <f>'松阪'!J41+'伊勢'!E30+'伊勢'!J30</f>
        <v>9700</v>
      </c>
      <c r="F20" s="59">
        <f>'松阪'!K41+'伊勢'!F30+'伊勢'!K30</f>
        <v>0</v>
      </c>
      <c r="G20" s="60">
        <f>'伊勢'!O30</f>
        <v>950</v>
      </c>
      <c r="H20" s="75">
        <f>'伊勢'!P30</f>
        <v>0</v>
      </c>
      <c r="I20" s="58">
        <f>'伊勢'!T30</f>
        <v>1900</v>
      </c>
      <c r="J20" s="59">
        <f>'伊勢'!U30</f>
        <v>0</v>
      </c>
      <c r="K20" s="58">
        <f>'松阪'!Y41+'伊勢'!Y30</f>
        <v>1650</v>
      </c>
      <c r="L20" s="59">
        <f>'松阪'!Z41+'伊勢'!Z30</f>
        <v>0</v>
      </c>
      <c r="M20" s="60"/>
      <c r="N20" s="62"/>
      <c r="O20" s="58"/>
      <c r="P20" s="59"/>
      <c r="Q20" s="52">
        <f t="shared" si="0"/>
        <v>14200</v>
      </c>
      <c r="R20" s="73">
        <f t="shared" si="1"/>
        <v>0</v>
      </c>
    </row>
    <row r="21" spans="2:18" s="22" customFormat="1" ht="18.75" customHeight="1">
      <c r="B21" s="31"/>
      <c r="C21" s="92" t="s">
        <v>210</v>
      </c>
      <c r="D21" s="29"/>
      <c r="E21" s="58">
        <f>'伊勢②'!E10</f>
        <v>3450</v>
      </c>
      <c r="F21" s="59">
        <f>'伊勢②'!F10</f>
        <v>0</v>
      </c>
      <c r="G21" s="60">
        <f>'伊勢②'!O10</f>
        <v>0</v>
      </c>
      <c r="H21" s="75">
        <f>'伊勢②'!P10</f>
        <v>0</v>
      </c>
      <c r="I21" s="58"/>
      <c r="J21" s="59"/>
      <c r="K21" s="58">
        <f>'伊勢②'!Y10</f>
        <v>900</v>
      </c>
      <c r="L21" s="59">
        <f>'伊勢②'!Z10</f>
        <v>0</v>
      </c>
      <c r="M21" s="60"/>
      <c r="N21" s="62"/>
      <c r="O21" s="58"/>
      <c r="P21" s="59"/>
      <c r="Q21" s="52">
        <f t="shared" si="0"/>
        <v>4350</v>
      </c>
      <c r="R21" s="73">
        <f t="shared" si="1"/>
        <v>0</v>
      </c>
    </row>
    <row r="22" spans="2:18" s="22" customFormat="1" ht="18.75" customHeight="1">
      <c r="B22" s="31"/>
      <c r="C22" s="92" t="s">
        <v>211</v>
      </c>
      <c r="D22" s="29"/>
      <c r="E22" s="58">
        <f>'伊勢②'!J21</f>
        <v>9000</v>
      </c>
      <c r="F22" s="59">
        <f>'伊勢②'!K21</f>
        <v>0</v>
      </c>
      <c r="G22" s="60">
        <f>'伊勢②'!O21</f>
        <v>0</v>
      </c>
      <c r="H22" s="75">
        <f>'伊勢②'!P21</f>
        <v>0</v>
      </c>
      <c r="I22" s="58"/>
      <c r="J22" s="59"/>
      <c r="K22" s="58">
        <f>'伊勢②'!Y21</f>
        <v>3400</v>
      </c>
      <c r="L22" s="59">
        <f>'伊勢②'!Z21</f>
        <v>0</v>
      </c>
      <c r="M22" s="60"/>
      <c r="N22" s="62"/>
      <c r="O22" s="58"/>
      <c r="P22" s="59"/>
      <c r="Q22" s="52">
        <f t="shared" si="0"/>
        <v>12400</v>
      </c>
      <c r="R22" s="73">
        <f t="shared" si="1"/>
        <v>0</v>
      </c>
    </row>
    <row r="23" spans="2:18" s="22" customFormat="1" ht="18.75" customHeight="1">
      <c r="B23" s="31"/>
      <c r="C23" s="92" t="s">
        <v>212</v>
      </c>
      <c r="D23" s="29"/>
      <c r="E23" s="58">
        <f>'伊賀'!J16</f>
        <v>9000</v>
      </c>
      <c r="F23" s="59">
        <f>'伊賀'!K16</f>
        <v>0</v>
      </c>
      <c r="G23" s="60">
        <f>'伊賀'!O16</f>
        <v>1250</v>
      </c>
      <c r="H23" s="75">
        <f>'伊賀'!P16</f>
        <v>0</v>
      </c>
      <c r="I23" s="58">
        <f>'伊賀'!T16</f>
        <v>4000</v>
      </c>
      <c r="J23" s="59">
        <f>'伊賀'!U16</f>
        <v>0</v>
      </c>
      <c r="K23" s="58">
        <f>'伊賀'!Y16</f>
        <v>4250</v>
      </c>
      <c r="L23" s="59">
        <f>'伊賀'!Z16</f>
        <v>0</v>
      </c>
      <c r="M23" s="60">
        <f>'伊賀'!O13</f>
        <v>0</v>
      </c>
      <c r="N23" s="62">
        <f>'伊賀'!P13</f>
        <v>0</v>
      </c>
      <c r="O23" s="58"/>
      <c r="P23" s="59"/>
      <c r="Q23" s="52">
        <f t="shared" si="0"/>
        <v>18500</v>
      </c>
      <c r="R23" s="73">
        <f t="shared" si="1"/>
        <v>0</v>
      </c>
    </row>
    <row r="24" spans="2:18" s="22" customFormat="1" ht="18.75" customHeight="1">
      <c r="B24" s="31"/>
      <c r="C24" s="92" t="s">
        <v>213</v>
      </c>
      <c r="D24" s="29"/>
      <c r="E24" s="58">
        <f>'伊賀'!E25</f>
        <v>1600</v>
      </c>
      <c r="F24" s="59">
        <f>'伊賀'!F25</f>
        <v>0</v>
      </c>
      <c r="G24" s="60">
        <f>'伊賀'!O25</f>
        <v>4050</v>
      </c>
      <c r="H24" s="75">
        <f>'伊賀'!P25</f>
        <v>0</v>
      </c>
      <c r="I24" s="58">
        <f>'伊賀'!T25</f>
        <v>6600</v>
      </c>
      <c r="J24" s="59">
        <f>'伊賀'!U25</f>
        <v>0</v>
      </c>
      <c r="K24" s="58">
        <f>'伊賀'!Y25</f>
        <v>5300</v>
      </c>
      <c r="L24" s="59">
        <f>'伊賀'!Z25</f>
        <v>0</v>
      </c>
      <c r="M24" s="60">
        <f>'伊賀'!J25</f>
        <v>0</v>
      </c>
      <c r="N24" s="62">
        <f>'伊賀'!K25</f>
        <v>0</v>
      </c>
      <c r="O24" s="58"/>
      <c r="P24" s="59"/>
      <c r="Q24" s="52">
        <f t="shared" si="0"/>
        <v>17550</v>
      </c>
      <c r="R24" s="73">
        <f t="shared" si="1"/>
        <v>0</v>
      </c>
    </row>
    <row r="25" spans="2:18" s="22" customFormat="1" ht="18.75" customHeight="1">
      <c r="B25" s="31"/>
      <c r="C25" s="92" t="s">
        <v>214</v>
      </c>
      <c r="D25" s="35"/>
      <c r="E25" s="58">
        <f>'紀州'!J11</f>
        <v>4450</v>
      </c>
      <c r="F25" s="59">
        <f>'紀州'!K11</f>
        <v>0</v>
      </c>
      <c r="G25" s="60">
        <f>'紀州'!O11</f>
        <v>300</v>
      </c>
      <c r="H25" s="75">
        <f>'紀州'!P11</f>
        <v>0</v>
      </c>
      <c r="I25" s="58">
        <f>'紀州'!T11</f>
        <v>0</v>
      </c>
      <c r="J25" s="59">
        <f>'紀州'!U11</f>
        <v>0</v>
      </c>
      <c r="K25" s="58">
        <f>'紀州'!Y11</f>
        <v>600</v>
      </c>
      <c r="L25" s="59">
        <f>'紀州'!Z11</f>
        <v>0</v>
      </c>
      <c r="M25" s="60"/>
      <c r="N25" s="62"/>
      <c r="O25" s="58"/>
      <c r="P25" s="59"/>
      <c r="Q25" s="52">
        <f t="shared" si="0"/>
        <v>5350</v>
      </c>
      <c r="R25" s="73">
        <f t="shared" si="1"/>
        <v>0</v>
      </c>
    </row>
    <row r="26" spans="2:18" s="22" customFormat="1" ht="18.75" customHeight="1">
      <c r="B26" s="31"/>
      <c r="C26" s="92" t="s">
        <v>215</v>
      </c>
      <c r="D26" s="29"/>
      <c r="E26" s="58">
        <f>'紀州'!E18</f>
        <v>3650</v>
      </c>
      <c r="F26" s="59">
        <f>'紀州'!F18</f>
        <v>0</v>
      </c>
      <c r="G26" s="60">
        <f>'紀州'!O18</f>
        <v>150</v>
      </c>
      <c r="H26" s="75">
        <f>'紀州'!P18</f>
        <v>0</v>
      </c>
      <c r="I26" s="58">
        <f>'紀州'!T18</f>
        <v>0</v>
      </c>
      <c r="J26" s="59">
        <f>'紀州'!U18</f>
        <v>0</v>
      </c>
      <c r="K26" s="58">
        <f>'紀州'!Y18</f>
        <v>950</v>
      </c>
      <c r="L26" s="59">
        <f>'紀州'!Z18</f>
        <v>0</v>
      </c>
      <c r="M26" s="60"/>
      <c r="N26" s="62"/>
      <c r="O26" s="58"/>
      <c r="P26" s="59"/>
      <c r="Q26" s="52">
        <f t="shared" si="0"/>
        <v>4750</v>
      </c>
      <c r="R26" s="73">
        <f t="shared" si="1"/>
        <v>0</v>
      </c>
    </row>
    <row r="27" spans="2:18" s="22" customFormat="1" ht="18.75" customHeight="1">
      <c r="B27" s="31"/>
      <c r="C27" s="92" t="s">
        <v>216</v>
      </c>
      <c r="D27" s="29"/>
      <c r="E27" s="58">
        <f>'紀州'!J24</f>
        <v>3500</v>
      </c>
      <c r="F27" s="59">
        <f>'紀州'!K24</f>
        <v>0</v>
      </c>
      <c r="G27" s="60">
        <f>'紀州'!O24</f>
        <v>0</v>
      </c>
      <c r="H27" s="75">
        <f>'紀州'!P24</f>
        <v>0</v>
      </c>
      <c r="I27" s="58">
        <f>'紀州'!T24</f>
        <v>1350</v>
      </c>
      <c r="J27" s="59">
        <f>'紀州'!U24</f>
        <v>0</v>
      </c>
      <c r="K27" s="58">
        <f>'紀州'!Y24</f>
        <v>1050</v>
      </c>
      <c r="L27" s="59">
        <f>'紀州'!Z24</f>
        <v>0</v>
      </c>
      <c r="M27" s="60"/>
      <c r="N27" s="62"/>
      <c r="O27" s="58"/>
      <c r="P27" s="59"/>
      <c r="Q27" s="52">
        <f t="shared" si="0"/>
        <v>5900</v>
      </c>
      <c r="R27" s="73">
        <f t="shared" si="1"/>
        <v>0</v>
      </c>
    </row>
    <row r="28" spans="2:18" ht="18.75" customHeight="1">
      <c r="B28" s="30"/>
      <c r="C28" s="91" t="s">
        <v>217</v>
      </c>
      <c r="D28" s="34"/>
      <c r="E28" s="54">
        <f>'紀州'!E31</f>
        <v>100</v>
      </c>
      <c r="F28" s="55">
        <f>'紀州'!F31</f>
        <v>0</v>
      </c>
      <c r="G28" s="56">
        <f>'紀州'!O31</f>
        <v>2700</v>
      </c>
      <c r="H28" s="72">
        <f>'紀州'!P31</f>
        <v>0</v>
      </c>
      <c r="I28" s="54">
        <f>'紀州'!T31</f>
        <v>0</v>
      </c>
      <c r="J28" s="55">
        <f>'紀州'!U31</f>
        <v>0</v>
      </c>
      <c r="K28" s="54">
        <f>'紀州'!Y31</f>
        <v>1650</v>
      </c>
      <c r="L28" s="55">
        <f>'紀州'!Z31</f>
        <v>0</v>
      </c>
      <c r="M28" s="56"/>
      <c r="N28" s="57"/>
      <c r="O28" s="54"/>
      <c r="P28" s="55"/>
      <c r="Q28" s="52">
        <f>SUM(E28+G28+I28+K28+M28+O28)</f>
        <v>4450</v>
      </c>
      <c r="R28" s="73">
        <f t="shared" si="1"/>
        <v>0</v>
      </c>
    </row>
    <row r="29" spans="2:18" ht="18.75" customHeight="1">
      <c r="B29" s="36"/>
      <c r="C29" s="93" t="s">
        <v>218</v>
      </c>
      <c r="D29" s="37"/>
      <c r="E29" s="63">
        <f>'新宮'!E12</f>
        <v>350</v>
      </c>
      <c r="F29" s="64">
        <f>'新宮'!F12</f>
        <v>0</v>
      </c>
      <c r="G29" s="65">
        <f>'新宮'!O12</f>
        <v>2700</v>
      </c>
      <c r="H29" s="76">
        <f>'新宮'!P12</f>
        <v>0</v>
      </c>
      <c r="I29" s="63">
        <f>'新宮'!T12</f>
        <v>0</v>
      </c>
      <c r="J29" s="64">
        <f>'新宮'!U12</f>
        <v>0</v>
      </c>
      <c r="K29" s="63">
        <f>'新宮'!Y12</f>
        <v>2100</v>
      </c>
      <c r="L29" s="64">
        <f>'新宮'!Z12</f>
        <v>0</v>
      </c>
      <c r="M29" s="65"/>
      <c r="N29" s="66"/>
      <c r="O29" s="63"/>
      <c r="P29" s="64"/>
      <c r="Q29" s="52">
        <f>SUM(E29+G29+I29+K29+M29+O29)</f>
        <v>5150</v>
      </c>
      <c r="R29" s="73">
        <f>SUM(F29+H29+J29+L29+N29+P29)</f>
        <v>0</v>
      </c>
    </row>
    <row r="30" spans="2:18" ht="18.75" customHeight="1">
      <c r="B30" s="27"/>
      <c r="C30" s="21" t="s">
        <v>227</v>
      </c>
      <c r="D30" s="21"/>
      <c r="E30" s="67">
        <f aca="true" t="shared" si="2" ref="E30:R30">SUM(E8:E29)</f>
        <v>259950</v>
      </c>
      <c r="F30" s="68">
        <f t="shared" si="2"/>
        <v>0</v>
      </c>
      <c r="G30" s="69">
        <f>SUM(G8:G29)</f>
        <v>38050</v>
      </c>
      <c r="H30" s="77">
        <f t="shared" si="2"/>
        <v>0</v>
      </c>
      <c r="I30" s="67">
        <f t="shared" si="2"/>
        <v>81900</v>
      </c>
      <c r="J30" s="68">
        <f t="shared" si="2"/>
        <v>0</v>
      </c>
      <c r="K30" s="67">
        <f t="shared" si="2"/>
        <v>52650</v>
      </c>
      <c r="L30" s="68">
        <f t="shared" si="2"/>
        <v>0</v>
      </c>
      <c r="M30" s="69">
        <f t="shared" si="2"/>
        <v>0</v>
      </c>
      <c r="N30" s="70">
        <f t="shared" si="2"/>
        <v>0</v>
      </c>
      <c r="O30" s="67">
        <f t="shared" si="2"/>
        <v>950</v>
      </c>
      <c r="P30" s="68">
        <f t="shared" si="2"/>
        <v>0</v>
      </c>
      <c r="Q30" s="69">
        <f>SUM(Q8:Q29)</f>
        <v>433500</v>
      </c>
      <c r="R30" s="74">
        <f t="shared" si="2"/>
        <v>0</v>
      </c>
    </row>
    <row r="31" spans="2:30" s="4" customFormat="1" ht="13.5" customHeight="1">
      <c r="B31" s="379" t="s">
        <v>572</v>
      </c>
      <c r="C31" s="145"/>
      <c r="D31" s="145"/>
      <c r="E31" s="380"/>
      <c r="F31" s="381"/>
      <c r="G31" s="145"/>
      <c r="H31" s="145"/>
      <c r="I31" s="145"/>
      <c r="J31" s="380"/>
      <c r="K31" s="380"/>
      <c r="L31" s="145"/>
      <c r="M31" s="145"/>
      <c r="N31" s="145"/>
      <c r="O31" s="380"/>
      <c r="P31" s="380"/>
      <c r="Q31" s="145"/>
      <c r="R31" s="145"/>
      <c r="S31" s="1"/>
      <c r="T31" s="222"/>
      <c r="U31" s="375"/>
      <c r="V31" s="1"/>
      <c r="W31" s="1"/>
      <c r="X31" s="1"/>
      <c r="Y31" s="222"/>
      <c r="Z31" s="191"/>
      <c r="AA31" s="110"/>
      <c r="AB31" s="41"/>
      <c r="AC31" s="7"/>
      <c r="AD31" s="110"/>
    </row>
    <row r="32" spans="2:29" s="4" customFormat="1" ht="12.75" customHeight="1">
      <c r="B32" s="616" t="s">
        <v>575</v>
      </c>
      <c r="C32" s="617"/>
      <c r="D32" s="617"/>
      <c r="E32" s="617"/>
      <c r="F32" s="617"/>
      <c r="G32" s="617"/>
      <c r="H32" s="617"/>
      <c r="I32" s="617"/>
      <c r="J32" s="617"/>
      <c r="K32" s="617"/>
      <c r="L32" s="617"/>
      <c r="M32" s="617"/>
      <c r="N32" s="617"/>
      <c r="O32" s="617"/>
      <c r="P32" s="617"/>
      <c r="Q32" s="617"/>
      <c r="R32" s="617"/>
      <c r="S32" s="617"/>
      <c r="T32" s="617"/>
      <c r="U32" s="617"/>
      <c r="V32" s="617"/>
      <c r="W32" s="617"/>
      <c r="X32" s="617"/>
      <c r="Y32" s="617"/>
      <c r="Z32" s="617"/>
      <c r="AA32" s="617"/>
      <c r="AB32" s="617"/>
      <c r="AC32" s="617"/>
    </row>
    <row r="33" spans="2:29" s="4" customFormat="1" ht="12.75" customHeight="1">
      <c r="B33" s="616" t="s">
        <v>626</v>
      </c>
      <c r="C33" s="617"/>
      <c r="D33" s="617"/>
      <c r="E33" s="617"/>
      <c r="F33" s="617"/>
      <c r="G33" s="617"/>
      <c r="H33" s="617"/>
      <c r="I33" s="617"/>
      <c r="J33" s="617"/>
      <c r="K33" s="617"/>
      <c r="L33" s="617"/>
      <c r="M33" s="617"/>
      <c r="N33" s="617"/>
      <c r="O33" s="617"/>
      <c r="P33" s="617"/>
      <c r="Q33" s="617"/>
      <c r="R33" s="617"/>
      <c r="S33" s="617"/>
      <c r="T33" s="617"/>
      <c r="U33" s="617"/>
      <c r="V33" s="617"/>
      <c r="W33" s="617"/>
      <c r="X33" s="617"/>
      <c r="Y33" s="617"/>
      <c r="Z33" s="617"/>
      <c r="AA33" s="617"/>
      <c r="AB33" s="617"/>
      <c r="AC33" s="617"/>
    </row>
    <row r="34" spans="2:29" s="4" customFormat="1" ht="12.75" customHeight="1">
      <c r="B34" s="616" t="s">
        <v>573</v>
      </c>
      <c r="C34" s="617"/>
      <c r="D34" s="617"/>
      <c r="E34" s="617"/>
      <c r="F34" s="617"/>
      <c r="G34" s="617"/>
      <c r="H34" s="617"/>
      <c r="I34" s="617"/>
      <c r="J34" s="617"/>
      <c r="K34" s="617"/>
      <c r="L34" s="617"/>
      <c r="M34" s="617"/>
      <c r="N34" s="617"/>
      <c r="O34" s="617"/>
      <c r="P34" s="617"/>
      <c r="Q34" s="617"/>
      <c r="R34" s="617"/>
      <c r="S34" s="617"/>
      <c r="T34" s="617"/>
      <c r="U34" s="617"/>
      <c r="V34" s="617"/>
      <c r="W34" s="617"/>
      <c r="X34" s="617"/>
      <c r="Y34" s="617"/>
      <c r="Z34" s="617"/>
      <c r="AA34" s="617"/>
      <c r="AB34" s="617"/>
      <c r="AC34" s="617"/>
    </row>
    <row r="35" spans="2:26" s="4" customFormat="1" ht="8.25" customHeight="1">
      <c r="B35" s="14"/>
      <c r="C35" s="1"/>
      <c r="D35" s="1"/>
      <c r="E35" s="222"/>
      <c r="F35" s="374"/>
      <c r="G35" s="1"/>
      <c r="H35" s="1"/>
      <c r="I35" s="1"/>
      <c r="J35" s="222"/>
      <c r="K35" s="375"/>
      <c r="L35" s="1"/>
      <c r="M35" s="1"/>
      <c r="N35" s="1"/>
      <c r="O35" s="222"/>
      <c r="P35" s="191"/>
      <c r="Q35" s="1"/>
      <c r="R35" s="1"/>
      <c r="S35" s="1"/>
      <c r="T35" s="222"/>
      <c r="U35" s="375"/>
      <c r="V35" s="1"/>
      <c r="W35" s="1"/>
      <c r="X35" s="1"/>
      <c r="Y35" s="222"/>
      <c r="Z35" s="191"/>
    </row>
    <row r="36" spans="1:18" s="25" customFormat="1" ht="14.25" customHeight="1">
      <c r="A36" s="23"/>
      <c r="B36" s="24" t="s">
        <v>257</v>
      </c>
      <c r="C36" s="382"/>
      <c r="D36" s="383"/>
      <c r="E36" s="384"/>
      <c r="F36" s="385"/>
      <c r="G36" s="384"/>
      <c r="H36" s="384"/>
      <c r="I36" s="384"/>
      <c r="J36" s="384"/>
      <c r="K36" s="382"/>
      <c r="L36" s="386"/>
      <c r="M36" s="385"/>
      <c r="N36" s="385"/>
      <c r="O36" s="384"/>
      <c r="P36" s="601" t="s">
        <v>653</v>
      </c>
      <c r="Q36" s="601"/>
      <c r="R36" s="601"/>
    </row>
    <row r="37" spans="7:17" ht="13.5">
      <c r="G37" s="26"/>
      <c r="Q37" s="26"/>
    </row>
  </sheetData>
  <sheetProtection password="CCCF" sheet="1" selectLockedCells="1"/>
  <mergeCells count="25">
    <mergeCell ref="B32:AC32"/>
    <mergeCell ref="B34:AC34"/>
    <mergeCell ref="B3:D3"/>
    <mergeCell ref="I3:J3"/>
    <mergeCell ref="B4:D4"/>
    <mergeCell ref="P3:R3"/>
    <mergeCell ref="I4:J4"/>
    <mergeCell ref="C1:R2"/>
    <mergeCell ref="E4:H4"/>
    <mergeCell ref="M6:N6"/>
    <mergeCell ref="O6:P6"/>
    <mergeCell ref="B6:D7"/>
    <mergeCell ref="K3:M3"/>
    <mergeCell ref="I6:J6"/>
    <mergeCell ref="E3:H3"/>
    <mergeCell ref="P36:R36"/>
    <mergeCell ref="N3:O3"/>
    <mergeCell ref="N4:O4"/>
    <mergeCell ref="E6:F6"/>
    <mergeCell ref="G6:H6"/>
    <mergeCell ref="K4:M4"/>
    <mergeCell ref="K6:L6"/>
    <mergeCell ref="Q6:R6"/>
    <mergeCell ref="P4:R4"/>
    <mergeCell ref="B33:AC33"/>
  </mergeCells>
  <dataValidations count="1">
    <dataValidation operator="lessThanOrEqual" allowBlank="1" showInputMessage="1" showErrorMessage="1" sqref="C35:Z35 C31:Z31 B31:B35"/>
  </dataValidations>
  <hyperlinks>
    <hyperlink ref="C8" location="桑名!A1" display="桑名市"/>
    <hyperlink ref="C11" location="桑名!A1" display="員弁郡"/>
    <hyperlink ref="C10" location="桑名!A1" display="いなべ市"/>
    <hyperlink ref="C12" location="四日市!A1" display="四日市市"/>
    <hyperlink ref="C13" location="四日市!A1" display="三重郡"/>
    <hyperlink ref="C14" location="鈴鹿!A1" display="鈴鹿市"/>
    <hyperlink ref="C15" location="鈴鹿!A1" display="亀山市"/>
    <hyperlink ref="C16" location="津!A1" display="津市"/>
    <hyperlink ref="C17" location="松阪!A1" display="松阪市"/>
    <hyperlink ref="C18" location="松阪!A1" display="多気郡"/>
    <hyperlink ref="C19" location="伊勢!A1" display="伊勢市"/>
    <hyperlink ref="C20" location="伊勢②!A1" display="度会郡"/>
    <hyperlink ref="C21" location="伊勢②!A1" display="鳥羽市"/>
    <hyperlink ref="C22" location="伊勢②!A1" display="志摩市"/>
    <hyperlink ref="C23" location="伊賀!A1" display="伊賀市"/>
    <hyperlink ref="C24" location="伊賀!A1" display="名張市"/>
    <hyperlink ref="C25" location="紀州!A1" display="北牟婁郡"/>
    <hyperlink ref="C26" location="紀州!A1" display="尾鷲市"/>
    <hyperlink ref="C27" location="紀州!A1" display="熊野市"/>
    <hyperlink ref="C28" location="新宮!A1" display="南牟婁郡"/>
    <hyperlink ref="C29" location="新宮!A1" display="新宮市"/>
    <hyperlink ref="C9" location="桑名!A1" display="員弁郡"/>
  </hyperlink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37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0.7460937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157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FA1" s="2"/>
    </row>
    <row r="2" spans="2:157" ht="28.5" customHeight="1">
      <c r="B2" s="12" t="s">
        <v>119</v>
      </c>
      <c r="C2" s="12"/>
      <c r="D2" s="12"/>
      <c r="E2" s="637" t="s">
        <v>6</v>
      </c>
      <c r="F2" s="638"/>
      <c r="G2" s="660"/>
      <c r="H2" s="653">
        <f>'表紙'!E3</f>
        <v>0</v>
      </c>
      <c r="I2" s="654"/>
      <c r="J2" s="654"/>
      <c r="K2" s="654"/>
      <c r="L2" s="654"/>
      <c r="M2" s="655"/>
      <c r="N2" s="637" t="s">
        <v>7</v>
      </c>
      <c r="O2" s="638"/>
      <c r="P2" s="660"/>
      <c r="Q2" s="654">
        <f>'表紙'!K3</f>
        <v>0</v>
      </c>
      <c r="R2" s="654"/>
      <c r="S2" s="654"/>
      <c r="T2" s="654"/>
      <c r="U2" s="654"/>
      <c r="V2" s="655"/>
      <c r="W2" s="637" t="s">
        <v>8</v>
      </c>
      <c r="X2" s="638"/>
      <c r="Y2" s="660"/>
      <c r="Z2" s="653">
        <f>'表紙'!P3</f>
        <v>0</v>
      </c>
      <c r="AA2" s="654"/>
      <c r="AB2" s="654"/>
      <c r="AC2" s="655"/>
      <c r="FA2" s="2"/>
    </row>
    <row r="3" spans="2:29" ht="28.5" customHeight="1">
      <c r="B3" s="6"/>
      <c r="C3" s="6"/>
      <c r="D3" s="6"/>
      <c r="E3" s="633" t="s">
        <v>9</v>
      </c>
      <c r="F3" s="634"/>
      <c r="G3" s="665"/>
      <c r="H3" s="666">
        <f>'表紙'!E4</f>
        <v>0</v>
      </c>
      <c r="I3" s="667"/>
      <c r="J3" s="667"/>
      <c r="K3" s="667"/>
      <c r="L3" s="667"/>
      <c r="M3" s="668"/>
      <c r="N3" s="637" t="s">
        <v>261</v>
      </c>
      <c r="O3" s="638"/>
      <c r="P3" s="660"/>
      <c r="Q3" s="658">
        <f>'表紙'!K4</f>
        <v>0</v>
      </c>
      <c r="R3" s="658"/>
      <c r="S3" s="658"/>
      <c r="T3" s="658"/>
      <c r="U3" s="658"/>
      <c r="V3" s="659"/>
      <c r="W3" s="637" t="s">
        <v>10</v>
      </c>
      <c r="X3" s="638"/>
      <c r="Y3" s="660"/>
      <c r="Z3" s="656">
        <f>SUM(O4+O15+O28+O20)</f>
        <v>0</v>
      </c>
      <c r="AA3" s="657"/>
      <c r="AB3" s="657"/>
      <c r="AC3" s="40" t="s">
        <v>1</v>
      </c>
    </row>
    <row r="4" spans="3:18" s="8" customFormat="1" ht="27.75" customHeight="1">
      <c r="C4" s="646" t="s">
        <v>122</v>
      </c>
      <c r="D4" s="646"/>
      <c r="E4" s="646"/>
      <c r="F4" s="647" t="s">
        <v>11</v>
      </c>
      <c r="G4" s="647"/>
      <c r="H4" s="648">
        <f>SUM(J14+O14+T14+Y14)</f>
        <v>34200</v>
      </c>
      <c r="I4" s="647"/>
      <c r="J4" s="9" t="s">
        <v>1</v>
      </c>
      <c r="K4" s="9" t="s">
        <v>262</v>
      </c>
      <c r="L4" s="10"/>
      <c r="M4" s="11" t="s">
        <v>121</v>
      </c>
      <c r="N4" s="10"/>
      <c r="O4" s="649">
        <f>SUM(K14+P14+U14+Z14)</f>
        <v>0</v>
      </c>
      <c r="P4" s="650"/>
      <c r="Q4" s="651" t="s">
        <v>1</v>
      </c>
      <c r="R4" s="651"/>
    </row>
    <row r="5" spans="2:29" ht="21.75" customHeight="1">
      <c r="B5" s="637" t="s">
        <v>138</v>
      </c>
      <c r="C5" s="638"/>
      <c r="D5" s="638"/>
      <c r="E5" s="638"/>
      <c r="F5" s="38" t="s">
        <v>125</v>
      </c>
      <c r="G5" s="638" t="s">
        <v>138</v>
      </c>
      <c r="H5" s="638"/>
      <c r="I5" s="638"/>
      <c r="J5" s="639"/>
      <c r="K5" s="38" t="s">
        <v>125</v>
      </c>
      <c r="L5" s="638" t="s">
        <v>139</v>
      </c>
      <c r="M5" s="638"/>
      <c r="N5" s="638"/>
      <c r="O5" s="638"/>
      <c r="P5" s="42" t="s">
        <v>125</v>
      </c>
      <c r="Q5" s="637" t="s">
        <v>140</v>
      </c>
      <c r="R5" s="638"/>
      <c r="S5" s="638"/>
      <c r="T5" s="639"/>
      <c r="U5" s="38" t="s">
        <v>125</v>
      </c>
      <c r="V5" s="638" t="s">
        <v>126</v>
      </c>
      <c r="W5" s="638"/>
      <c r="X5" s="638"/>
      <c r="Y5" s="639"/>
      <c r="Z5" s="38" t="s">
        <v>125</v>
      </c>
      <c r="AA5" s="642" t="s">
        <v>263</v>
      </c>
      <c r="AB5" s="642"/>
      <c r="AC5" s="643"/>
    </row>
    <row r="6" spans="2:29" ht="21.75" customHeight="1">
      <c r="B6" s="133"/>
      <c r="C6" s="134" t="s">
        <v>588</v>
      </c>
      <c r="D6" s="145" t="s">
        <v>396</v>
      </c>
      <c r="E6" s="210">
        <v>2400</v>
      </c>
      <c r="F6" s="435"/>
      <c r="G6" s="1"/>
      <c r="H6" s="363" t="s">
        <v>525</v>
      </c>
      <c r="I6" s="162" t="s">
        <v>400</v>
      </c>
      <c r="J6" s="218">
        <v>900</v>
      </c>
      <c r="K6" s="435"/>
      <c r="L6" s="118"/>
      <c r="M6" s="119"/>
      <c r="N6" s="120"/>
      <c r="O6" s="222"/>
      <c r="P6" s="261"/>
      <c r="Q6" s="133"/>
      <c r="R6" s="134" t="s">
        <v>647</v>
      </c>
      <c r="S6" s="13" t="s">
        <v>566</v>
      </c>
      <c r="T6" s="218">
        <v>4300</v>
      </c>
      <c r="U6" s="435"/>
      <c r="V6" s="118"/>
      <c r="W6" s="119" t="s">
        <v>4</v>
      </c>
      <c r="X6" s="120"/>
      <c r="Y6" s="227">
        <v>1050</v>
      </c>
      <c r="Z6" s="435"/>
      <c r="AA6" s="196"/>
      <c r="AB6" s="143"/>
      <c r="AC6" s="193"/>
    </row>
    <row r="7" spans="2:29" ht="21.75" customHeight="1">
      <c r="B7" s="96"/>
      <c r="C7" s="105" t="s">
        <v>13</v>
      </c>
      <c r="D7" s="132" t="s">
        <v>396</v>
      </c>
      <c r="E7" s="211">
        <v>3300</v>
      </c>
      <c r="F7" s="369"/>
      <c r="G7" s="103"/>
      <c r="H7" s="116" t="s">
        <v>12</v>
      </c>
      <c r="I7" s="217" t="s">
        <v>570</v>
      </c>
      <c r="J7" s="219">
        <v>2200</v>
      </c>
      <c r="K7" s="369"/>
      <c r="L7" s="103"/>
      <c r="M7" s="105"/>
      <c r="N7" s="99"/>
      <c r="O7" s="223"/>
      <c r="P7" s="261"/>
      <c r="Q7" s="96"/>
      <c r="R7" s="105" t="s">
        <v>14</v>
      </c>
      <c r="S7" s="125" t="s">
        <v>540</v>
      </c>
      <c r="T7" s="219">
        <v>1600</v>
      </c>
      <c r="U7" s="369"/>
      <c r="V7" s="103"/>
      <c r="W7" s="105" t="s">
        <v>5</v>
      </c>
      <c r="X7" s="99"/>
      <c r="Y7" s="228">
        <v>1250</v>
      </c>
      <c r="Z7" s="369"/>
      <c r="AA7" s="196"/>
      <c r="AB7" s="143"/>
      <c r="AC7" s="193"/>
    </row>
    <row r="8" spans="2:29" ht="21.75" customHeight="1">
      <c r="B8" s="96"/>
      <c r="C8" s="105" t="s">
        <v>530</v>
      </c>
      <c r="D8" s="132" t="s">
        <v>396</v>
      </c>
      <c r="E8" s="211">
        <v>1800</v>
      </c>
      <c r="F8" s="369"/>
      <c r="G8" s="103"/>
      <c r="H8" s="105" t="s">
        <v>531</v>
      </c>
      <c r="I8" s="217" t="s">
        <v>401</v>
      </c>
      <c r="J8" s="219">
        <v>3050</v>
      </c>
      <c r="K8" s="369"/>
      <c r="L8" s="103"/>
      <c r="M8" s="105"/>
      <c r="N8" s="99"/>
      <c r="O8" s="223"/>
      <c r="P8" s="261"/>
      <c r="Q8" s="96"/>
      <c r="R8" s="105" t="s">
        <v>15</v>
      </c>
      <c r="S8" s="125" t="s">
        <v>568</v>
      </c>
      <c r="T8" s="219">
        <v>1300</v>
      </c>
      <c r="U8" s="369"/>
      <c r="V8" s="103"/>
      <c r="W8" s="105"/>
      <c r="X8" s="99"/>
      <c r="Y8" s="228"/>
      <c r="Z8" s="261"/>
      <c r="AA8" s="196"/>
      <c r="AB8" s="143"/>
      <c r="AC8" s="193"/>
    </row>
    <row r="9" spans="2:29" ht="21.75" customHeight="1">
      <c r="B9" s="96"/>
      <c r="C9" s="105" t="s">
        <v>24</v>
      </c>
      <c r="D9" s="132" t="s">
        <v>397</v>
      </c>
      <c r="E9" s="211">
        <v>850</v>
      </c>
      <c r="F9" s="369"/>
      <c r="G9" s="103"/>
      <c r="H9" s="105"/>
      <c r="I9" s="217"/>
      <c r="J9" s="219"/>
      <c r="K9" s="261"/>
      <c r="L9" s="103"/>
      <c r="M9" s="105"/>
      <c r="N9" s="99"/>
      <c r="O9" s="223"/>
      <c r="P9" s="261"/>
      <c r="Q9" s="96"/>
      <c r="R9" s="105" t="s">
        <v>82</v>
      </c>
      <c r="S9" s="125" t="s">
        <v>567</v>
      </c>
      <c r="T9" s="219">
        <v>2550</v>
      </c>
      <c r="U9" s="369"/>
      <c r="V9" s="103"/>
      <c r="W9" s="103"/>
      <c r="X9" s="99"/>
      <c r="Y9" s="228"/>
      <c r="Z9" s="261"/>
      <c r="AA9" s="196"/>
      <c r="AB9" s="143"/>
      <c r="AC9" s="193"/>
    </row>
    <row r="10" spans="2:29" ht="21.75" customHeight="1">
      <c r="B10" s="96"/>
      <c r="C10" s="116" t="s">
        <v>16</v>
      </c>
      <c r="D10" s="132" t="s">
        <v>396</v>
      </c>
      <c r="E10" s="211">
        <v>1050</v>
      </c>
      <c r="F10" s="369"/>
      <c r="G10" s="103"/>
      <c r="H10" s="105"/>
      <c r="I10" s="115"/>
      <c r="J10" s="220"/>
      <c r="K10" s="261"/>
      <c r="L10" s="103"/>
      <c r="M10" s="105"/>
      <c r="N10" s="99"/>
      <c r="O10" s="223"/>
      <c r="P10" s="261"/>
      <c r="Q10" s="96"/>
      <c r="R10" s="105"/>
      <c r="S10" s="103"/>
      <c r="T10" s="95"/>
      <c r="U10" s="261"/>
      <c r="V10" s="96"/>
      <c r="W10" s="103"/>
      <c r="X10" s="99"/>
      <c r="Y10" s="228"/>
      <c r="Z10" s="261"/>
      <c r="AA10" s="196"/>
      <c r="AB10" s="143"/>
      <c r="AC10" s="193"/>
    </row>
    <row r="11" spans="2:29" ht="21.75" customHeight="1">
      <c r="B11" s="96"/>
      <c r="C11" s="208" t="s">
        <v>22</v>
      </c>
      <c r="D11" s="132" t="s">
        <v>399</v>
      </c>
      <c r="E11" s="211">
        <v>3600</v>
      </c>
      <c r="F11" s="369"/>
      <c r="G11" s="103"/>
      <c r="H11" s="105"/>
      <c r="I11" s="115"/>
      <c r="J11" s="220"/>
      <c r="K11" s="261"/>
      <c r="L11" s="103"/>
      <c r="M11" s="103"/>
      <c r="N11" s="99"/>
      <c r="O11" s="223"/>
      <c r="P11" s="261"/>
      <c r="Q11" s="96"/>
      <c r="R11" s="103"/>
      <c r="S11" s="103"/>
      <c r="T11" s="95"/>
      <c r="U11" s="261"/>
      <c r="V11" s="96"/>
      <c r="W11" s="103"/>
      <c r="X11" s="99"/>
      <c r="Y11" s="228"/>
      <c r="Z11" s="261"/>
      <c r="AA11" s="196"/>
      <c r="AB11" s="198"/>
      <c r="AC11" s="193"/>
    </row>
    <row r="12" spans="2:29" ht="21.75" customHeight="1">
      <c r="B12" s="96"/>
      <c r="C12" s="105" t="s">
        <v>23</v>
      </c>
      <c r="D12" s="132" t="s">
        <v>399</v>
      </c>
      <c r="E12" s="211">
        <v>3000</v>
      </c>
      <c r="F12" s="369"/>
      <c r="G12" s="103"/>
      <c r="H12" s="105"/>
      <c r="I12" s="115"/>
      <c r="J12" s="220"/>
      <c r="K12" s="261"/>
      <c r="L12" s="103"/>
      <c r="M12" s="103"/>
      <c r="N12" s="99"/>
      <c r="O12" s="223"/>
      <c r="P12" s="261"/>
      <c r="Q12" s="96"/>
      <c r="R12" s="103"/>
      <c r="S12" s="103"/>
      <c r="T12" s="95"/>
      <c r="U12" s="261"/>
      <c r="V12" s="96"/>
      <c r="W12" s="103"/>
      <c r="X12" s="99"/>
      <c r="Y12" s="228"/>
      <c r="Z12" s="261"/>
      <c r="AA12" s="196"/>
      <c r="AB12" s="143"/>
      <c r="AC12" s="193"/>
    </row>
    <row r="13" spans="2:29" ht="21" customHeight="1">
      <c r="B13" s="133"/>
      <c r="C13" s="1"/>
      <c r="D13" s="145"/>
      <c r="E13" s="212"/>
      <c r="F13" s="261"/>
      <c r="G13" s="635" t="s">
        <v>2</v>
      </c>
      <c r="H13" s="636"/>
      <c r="I13" s="636"/>
      <c r="J13" s="221">
        <f>SUM(J6:J12)</f>
        <v>6150</v>
      </c>
      <c r="K13" s="193">
        <f>SUM(K6:K9)</f>
        <v>0</v>
      </c>
      <c r="L13" s="1"/>
      <c r="M13" s="1"/>
      <c r="N13" s="124"/>
      <c r="O13" s="222"/>
      <c r="P13" s="261"/>
      <c r="Q13" s="133"/>
      <c r="R13" s="1"/>
      <c r="S13" s="1"/>
      <c r="T13" s="225"/>
      <c r="U13" s="261"/>
      <c r="V13" s="114"/>
      <c r="W13" s="112"/>
      <c r="X13" s="113"/>
      <c r="Y13" s="229"/>
      <c r="Z13" s="261"/>
      <c r="AA13" s="196"/>
      <c r="AB13" s="143"/>
      <c r="AC13" s="193"/>
    </row>
    <row r="14" spans="2:29" ht="21.75" customHeight="1">
      <c r="B14" s="637" t="s">
        <v>2</v>
      </c>
      <c r="C14" s="638"/>
      <c r="D14" s="638"/>
      <c r="E14" s="213">
        <f>SUM(E6:E13)</f>
        <v>16000</v>
      </c>
      <c r="F14" s="215">
        <f>SUM(F6:F12)</f>
        <v>0</v>
      </c>
      <c r="G14" s="637" t="s">
        <v>120</v>
      </c>
      <c r="H14" s="638"/>
      <c r="I14" s="638"/>
      <c r="J14" s="43">
        <f>SUM(J13+E14)</f>
        <v>22150</v>
      </c>
      <c r="K14" s="168">
        <f>SUM(F14+K13)</f>
        <v>0</v>
      </c>
      <c r="L14" s="638" t="s">
        <v>2</v>
      </c>
      <c r="M14" s="638"/>
      <c r="N14" s="639"/>
      <c r="O14" s="163">
        <f>SUM(O6:O12)</f>
        <v>0</v>
      </c>
      <c r="P14" s="406">
        <f>SUM(P6:P9)</f>
        <v>0</v>
      </c>
      <c r="Q14" s="637" t="s">
        <v>2</v>
      </c>
      <c r="R14" s="638"/>
      <c r="S14" s="638"/>
      <c r="T14" s="226">
        <f>SUM(T6:T12)</f>
        <v>9750</v>
      </c>
      <c r="U14" s="398">
        <f>SUM(U6:U10)</f>
        <v>0</v>
      </c>
      <c r="V14" s="637" t="s">
        <v>2</v>
      </c>
      <c r="W14" s="638"/>
      <c r="X14" s="639"/>
      <c r="Y14" s="230">
        <f>SUM(Y6:Y12)</f>
        <v>2300</v>
      </c>
      <c r="Z14" s="398">
        <f>SUM(Z6:Z8)</f>
        <v>0</v>
      </c>
      <c r="AA14" s="634"/>
      <c r="AB14" s="634"/>
      <c r="AC14" s="164"/>
    </row>
    <row r="15" spans="2:30" ht="27.75" customHeight="1">
      <c r="B15" s="41"/>
      <c r="C15" s="646" t="s">
        <v>123</v>
      </c>
      <c r="D15" s="646"/>
      <c r="E15" s="646"/>
      <c r="F15" s="647" t="s">
        <v>11</v>
      </c>
      <c r="G15" s="647"/>
      <c r="H15" s="648">
        <f>SUM(E19,J19,O19,T19,Y19)</f>
        <v>3800</v>
      </c>
      <c r="I15" s="647"/>
      <c r="J15" s="9" t="s">
        <v>1</v>
      </c>
      <c r="K15" s="9" t="s">
        <v>262</v>
      </c>
      <c r="L15" s="10"/>
      <c r="M15" s="11" t="s">
        <v>121</v>
      </c>
      <c r="N15" s="10"/>
      <c r="O15" s="649">
        <f>SUM(F19,K19,P19,U19,Z19)</f>
        <v>0</v>
      </c>
      <c r="P15" s="650"/>
      <c r="Q15" s="651" t="s">
        <v>1</v>
      </c>
      <c r="R15" s="651"/>
      <c r="S15" s="2"/>
      <c r="T15" s="148"/>
      <c r="U15" s="5"/>
      <c r="V15" s="2"/>
      <c r="W15" s="1"/>
      <c r="X15" s="1"/>
      <c r="Y15" s="1"/>
      <c r="Z15" s="1"/>
      <c r="AA15" s="636"/>
      <c r="AB15" s="636"/>
      <c r="AC15" s="1"/>
      <c r="AD15" s="2"/>
    </row>
    <row r="16" spans="2:29" ht="21.75" customHeight="1">
      <c r="B16" s="637" t="s">
        <v>138</v>
      </c>
      <c r="C16" s="638"/>
      <c r="D16" s="638"/>
      <c r="E16" s="638"/>
      <c r="F16" s="42" t="s">
        <v>125</v>
      </c>
      <c r="G16" s="111"/>
      <c r="H16" s="18"/>
      <c r="I16" s="39"/>
      <c r="J16" s="18"/>
      <c r="K16" s="38"/>
      <c r="L16" s="638" t="s">
        <v>139</v>
      </c>
      <c r="M16" s="638"/>
      <c r="N16" s="638"/>
      <c r="O16" s="639"/>
      <c r="P16" s="18" t="s">
        <v>125</v>
      </c>
      <c r="Q16" s="637" t="s">
        <v>140</v>
      </c>
      <c r="R16" s="638"/>
      <c r="S16" s="638"/>
      <c r="T16" s="638"/>
      <c r="U16" s="38" t="s">
        <v>125</v>
      </c>
      <c r="V16" s="638" t="s">
        <v>126</v>
      </c>
      <c r="W16" s="638"/>
      <c r="X16" s="638"/>
      <c r="Y16" s="639"/>
      <c r="Z16" s="38" t="s">
        <v>125</v>
      </c>
      <c r="AA16" s="642" t="s">
        <v>263</v>
      </c>
      <c r="AB16" s="642"/>
      <c r="AC16" s="643"/>
    </row>
    <row r="17" spans="2:29" ht="21.75" customHeight="1">
      <c r="B17" s="231"/>
      <c r="C17" s="395" t="s">
        <v>591</v>
      </c>
      <c r="D17" s="376"/>
      <c r="E17" s="464">
        <v>3450</v>
      </c>
      <c r="F17" s="435"/>
      <c r="G17" s="231"/>
      <c r="H17" s="138"/>
      <c r="I17" s="233"/>
      <c r="J17" s="236"/>
      <c r="K17" s="261"/>
      <c r="L17" s="232"/>
      <c r="M17" s="138"/>
      <c r="N17" s="235"/>
      <c r="O17" s="237"/>
      <c r="P17" s="261"/>
      <c r="Q17" s="644" t="s">
        <v>3</v>
      </c>
      <c r="R17" s="645"/>
      <c r="S17" s="645"/>
      <c r="T17" s="238"/>
      <c r="U17" s="261"/>
      <c r="V17" s="232"/>
      <c r="W17" s="138" t="s">
        <v>20</v>
      </c>
      <c r="X17" s="235"/>
      <c r="Y17" s="237">
        <v>350</v>
      </c>
      <c r="Z17" s="435"/>
      <c r="AA17" s="196"/>
      <c r="AB17" s="144" t="s">
        <v>584</v>
      </c>
      <c r="AC17" s="202"/>
    </row>
    <row r="18" spans="2:29" ht="21.75" customHeight="1">
      <c r="B18" s="133"/>
      <c r="C18" s="145"/>
      <c r="D18" s="145"/>
      <c r="E18" s="460"/>
      <c r="F18" s="372"/>
      <c r="G18" s="133"/>
      <c r="H18" s="134"/>
      <c r="I18" s="135"/>
      <c r="J18" s="191"/>
      <c r="K18" s="372"/>
      <c r="L18" s="1"/>
      <c r="M18" s="1"/>
      <c r="N18" s="124"/>
      <c r="O18" s="327"/>
      <c r="P18" s="372"/>
      <c r="Q18" s="635"/>
      <c r="R18" s="636"/>
      <c r="S18" s="636"/>
      <c r="T18" s="337"/>
      <c r="U18" s="372"/>
      <c r="V18" s="1"/>
      <c r="W18" s="1"/>
      <c r="X18" s="124"/>
      <c r="Y18" s="327"/>
      <c r="Z18" s="372"/>
      <c r="AA18" s="196"/>
      <c r="AB18" s="640" t="s">
        <v>614</v>
      </c>
      <c r="AC18" s="641"/>
    </row>
    <row r="19" spans="2:29" ht="21.75" customHeight="1">
      <c r="B19" s="637" t="s">
        <v>2</v>
      </c>
      <c r="C19" s="638"/>
      <c r="D19" s="638"/>
      <c r="E19" s="213">
        <f>SUM(E17:E18)</f>
        <v>3450</v>
      </c>
      <c r="F19" s="373">
        <f>SUM(F17:F18)</f>
        <v>0</v>
      </c>
      <c r="G19" s="637"/>
      <c r="H19" s="638"/>
      <c r="I19" s="639"/>
      <c r="J19" s="163"/>
      <c r="K19" s="335"/>
      <c r="L19" s="638" t="s">
        <v>2</v>
      </c>
      <c r="M19" s="638"/>
      <c r="N19" s="639"/>
      <c r="O19" s="230"/>
      <c r="P19" s="412"/>
      <c r="Q19" s="637"/>
      <c r="R19" s="638"/>
      <c r="S19" s="638"/>
      <c r="T19" s="213"/>
      <c r="U19" s="424"/>
      <c r="V19" s="638" t="s">
        <v>2</v>
      </c>
      <c r="W19" s="638"/>
      <c r="X19" s="639"/>
      <c r="Y19" s="230">
        <f>SUM(Y17:Y17)</f>
        <v>350</v>
      </c>
      <c r="Z19" s="398">
        <f>SUM(Z17)</f>
        <v>0</v>
      </c>
      <c r="AA19" s="633"/>
      <c r="AB19" s="634"/>
      <c r="AC19" s="165"/>
    </row>
    <row r="20" spans="2:54" ht="27.75" customHeight="1">
      <c r="B20" s="2"/>
      <c r="C20" s="646" t="s">
        <v>124</v>
      </c>
      <c r="D20" s="646"/>
      <c r="E20" s="646"/>
      <c r="F20" s="647" t="s">
        <v>11</v>
      </c>
      <c r="G20" s="647"/>
      <c r="H20" s="648">
        <f>SUM(J27,O27,T27,Y27)</f>
        <v>8600</v>
      </c>
      <c r="I20" s="647"/>
      <c r="J20" s="9" t="s">
        <v>1</v>
      </c>
      <c r="K20" s="9" t="s">
        <v>264</v>
      </c>
      <c r="L20" s="10"/>
      <c r="M20" s="11" t="s">
        <v>121</v>
      </c>
      <c r="N20" s="10"/>
      <c r="O20" s="649">
        <f>SUM(K27,P27,U27,Z27)</f>
        <v>0</v>
      </c>
      <c r="P20" s="650"/>
      <c r="Q20" s="651" t="s">
        <v>1</v>
      </c>
      <c r="R20" s="651"/>
      <c r="S20" s="2"/>
      <c r="T20" s="5"/>
      <c r="U20" s="5"/>
      <c r="V20" s="2"/>
      <c r="W20" s="2"/>
      <c r="X20" s="2"/>
      <c r="Y20" s="2"/>
      <c r="Z20" s="2"/>
      <c r="AA20" s="636"/>
      <c r="AB20" s="636"/>
      <c r="AC20" s="5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2:29" ht="21.75" customHeight="1">
      <c r="B21" s="637" t="s">
        <v>138</v>
      </c>
      <c r="C21" s="638"/>
      <c r="D21" s="638"/>
      <c r="E21" s="638"/>
      <c r="F21" s="38" t="s">
        <v>125</v>
      </c>
      <c r="G21" s="638" t="s">
        <v>138</v>
      </c>
      <c r="H21" s="638"/>
      <c r="I21" s="638"/>
      <c r="J21" s="639"/>
      <c r="K21" s="38" t="s">
        <v>125</v>
      </c>
      <c r="L21" s="638" t="s">
        <v>139</v>
      </c>
      <c r="M21" s="638"/>
      <c r="N21" s="638"/>
      <c r="O21" s="639"/>
      <c r="P21" s="18" t="s">
        <v>125</v>
      </c>
      <c r="Q21" s="637" t="s">
        <v>140</v>
      </c>
      <c r="R21" s="638"/>
      <c r="S21" s="638"/>
      <c r="T21" s="638"/>
      <c r="U21" s="38" t="s">
        <v>125</v>
      </c>
      <c r="V21" s="638" t="s">
        <v>126</v>
      </c>
      <c r="W21" s="638"/>
      <c r="X21" s="638"/>
      <c r="Y21" s="639"/>
      <c r="Z21" s="38" t="s">
        <v>125</v>
      </c>
      <c r="AA21" s="642" t="s">
        <v>263</v>
      </c>
      <c r="AB21" s="642"/>
      <c r="AC21" s="643"/>
    </row>
    <row r="22" spans="2:29" ht="21.75" customHeight="1">
      <c r="B22" s="231"/>
      <c r="C22" s="138" t="s">
        <v>404</v>
      </c>
      <c r="D22" s="357" t="s">
        <v>401</v>
      </c>
      <c r="E22" s="237">
        <v>1500</v>
      </c>
      <c r="F22" s="435"/>
      <c r="G22" s="118"/>
      <c r="H22" s="134" t="s">
        <v>0</v>
      </c>
      <c r="I22" s="162" t="s">
        <v>401</v>
      </c>
      <c r="J22" s="210">
        <v>1250</v>
      </c>
      <c r="K22" s="435"/>
      <c r="L22" s="1"/>
      <c r="M22" s="134"/>
      <c r="N22" s="1"/>
      <c r="O22" s="218"/>
      <c r="P22" s="261"/>
      <c r="Q22" s="117"/>
      <c r="R22" s="119"/>
      <c r="S22" s="120"/>
      <c r="T22" s="222"/>
      <c r="U22" s="261"/>
      <c r="V22" s="117"/>
      <c r="W22" s="119" t="s">
        <v>402</v>
      </c>
      <c r="X22" s="120"/>
      <c r="Y22" s="227">
        <v>550</v>
      </c>
      <c r="Z22" s="435"/>
      <c r="AA22" s="196"/>
      <c r="AB22" s="143"/>
      <c r="AC22" s="199"/>
    </row>
    <row r="23" spans="2:29" ht="21.75" customHeight="1">
      <c r="B23" s="109"/>
      <c r="C23" s="134" t="s">
        <v>18</v>
      </c>
      <c r="D23" s="323" t="s">
        <v>401</v>
      </c>
      <c r="E23" s="227">
        <v>850</v>
      </c>
      <c r="F23" s="369"/>
      <c r="G23" s="103"/>
      <c r="H23" s="105" t="s">
        <v>17</v>
      </c>
      <c r="I23" s="242" t="s">
        <v>401</v>
      </c>
      <c r="J23" s="228">
        <v>1750</v>
      </c>
      <c r="K23" s="369"/>
      <c r="L23" s="103"/>
      <c r="M23" s="103"/>
      <c r="N23" s="103"/>
      <c r="O23" s="219"/>
      <c r="P23" s="261"/>
      <c r="Q23" s="96"/>
      <c r="R23" s="103"/>
      <c r="S23" s="99"/>
      <c r="T23" s="244"/>
      <c r="U23" s="261"/>
      <c r="V23" s="96"/>
      <c r="W23" s="105" t="s">
        <v>83</v>
      </c>
      <c r="X23" s="99"/>
      <c r="Y23" s="228">
        <v>150</v>
      </c>
      <c r="Z23" s="369"/>
      <c r="AA23" s="196"/>
      <c r="AB23" s="143"/>
      <c r="AC23" s="199"/>
    </row>
    <row r="24" spans="2:29" ht="21.75" customHeight="1">
      <c r="B24" s="96"/>
      <c r="C24" s="105" t="s">
        <v>19</v>
      </c>
      <c r="D24" s="242" t="s">
        <v>403</v>
      </c>
      <c r="E24" s="228">
        <v>1050</v>
      </c>
      <c r="F24" s="369"/>
      <c r="G24" s="103"/>
      <c r="H24" s="105" t="s">
        <v>21</v>
      </c>
      <c r="I24" s="242" t="s">
        <v>400</v>
      </c>
      <c r="J24" s="228">
        <v>1500</v>
      </c>
      <c r="K24" s="369"/>
      <c r="L24" s="103"/>
      <c r="M24" s="103"/>
      <c r="N24" s="103"/>
      <c r="O24" s="219"/>
      <c r="P24" s="261"/>
      <c r="Q24" s="96"/>
      <c r="R24" s="103"/>
      <c r="S24" s="99"/>
      <c r="T24" s="244"/>
      <c r="U24" s="261"/>
      <c r="V24" s="96"/>
      <c r="W24" s="105"/>
      <c r="X24" s="99"/>
      <c r="Y24" s="228"/>
      <c r="Z24" s="261"/>
      <c r="AA24" s="196"/>
      <c r="AB24" s="143"/>
      <c r="AC24" s="199"/>
    </row>
    <row r="25" spans="2:29" ht="21.75" customHeight="1">
      <c r="B25" s="96"/>
      <c r="C25" s="105"/>
      <c r="D25" s="103"/>
      <c r="E25" s="211"/>
      <c r="F25" s="261"/>
      <c r="G25" s="96"/>
      <c r="H25" s="308"/>
      <c r="I25" s="308"/>
      <c r="J25" s="359"/>
      <c r="K25" s="261"/>
      <c r="L25" s="96"/>
      <c r="M25" s="103"/>
      <c r="N25" s="103"/>
      <c r="O25" s="219"/>
      <c r="P25" s="261"/>
      <c r="Q25" s="96"/>
      <c r="R25" s="103"/>
      <c r="S25" s="99"/>
      <c r="T25" s="244"/>
      <c r="U25" s="261"/>
      <c r="V25" s="96"/>
      <c r="W25" s="103"/>
      <c r="X25" s="99"/>
      <c r="Y25" s="246"/>
      <c r="Z25" s="261"/>
      <c r="AA25" s="133"/>
      <c r="AB25" s="146"/>
      <c r="AC25" s="199"/>
    </row>
    <row r="26" spans="2:29" ht="21" customHeight="1">
      <c r="B26" s="133"/>
      <c r="C26" s="664"/>
      <c r="D26" s="664"/>
      <c r="E26" s="240"/>
      <c r="F26" s="372"/>
      <c r="G26" s="635" t="s">
        <v>67</v>
      </c>
      <c r="H26" s="636"/>
      <c r="I26" s="663"/>
      <c r="J26" s="227">
        <f>SUM(J22:J24)</f>
        <v>4500</v>
      </c>
      <c r="K26" s="193">
        <f>SUM(K22:K25)</f>
        <v>0</v>
      </c>
      <c r="L26" s="133"/>
      <c r="M26" s="1"/>
      <c r="N26" s="1"/>
      <c r="O26" s="422"/>
      <c r="P26" s="372"/>
      <c r="Q26" s="635"/>
      <c r="R26" s="636"/>
      <c r="S26" s="663"/>
      <c r="T26" s="280"/>
      <c r="U26" s="372"/>
      <c r="V26" s="133"/>
      <c r="W26" s="1"/>
      <c r="X26" s="124"/>
      <c r="Y26" s="227"/>
      <c r="Z26" s="372"/>
      <c r="AA26" s="133"/>
      <c r="AB26" s="200"/>
      <c r="AC26" s="199"/>
    </row>
    <row r="27" spans="2:29" ht="21.75" customHeight="1">
      <c r="B27" s="637" t="s">
        <v>2</v>
      </c>
      <c r="C27" s="638"/>
      <c r="D27" s="638"/>
      <c r="E27" s="213">
        <f>SUM(E22:E26)</f>
        <v>3400</v>
      </c>
      <c r="F27" s="215">
        <f>SUM(F22:F26)</f>
        <v>0</v>
      </c>
      <c r="G27" s="637" t="s">
        <v>120</v>
      </c>
      <c r="H27" s="638"/>
      <c r="I27" s="639"/>
      <c r="J27" s="230">
        <f>SUM(J26+E27)</f>
        <v>7900</v>
      </c>
      <c r="K27" s="168">
        <f>SUM(F27+K26)</f>
        <v>0</v>
      </c>
      <c r="L27" s="637"/>
      <c r="M27" s="638"/>
      <c r="N27" s="638"/>
      <c r="O27" s="226"/>
      <c r="P27" s="412"/>
      <c r="Q27" s="637"/>
      <c r="R27" s="638"/>
      <c r="S27" s="639"/>
      <c r="T27" s="163"/>
      <c r="U27" s="413"/>
      <c r="V27" s="637" t="s">
        <v>2</v>
      </c>
      <c r="W27" s="638"/>
      <c r="X27" s="639"/>
      <c r="Y27" s="230">
        <f>SUM(Y22:Y24)</f>
        <v>700</v>
      </c>
      <c r="Z27" s="398">
        <f>SUM(Z22:Z24)</f>
        <v>0</v>
      </c>
      <c r="AA27" s="633"/>
      <c r="AB27" s="634"/>
      <c r="AC27" s="167"/>
    </row>
    <row r="28" spans="2:30" ht="27.75" customHeight="1">
      <c r="B28" s="41"/>
      <c r="C28" s="646" t="s">
        <v>394</v>
      </c>
      <c r="D28" s="646"/>
      <c r="E28" s="646"/>
      <c r="F28" s="647" t="s">
        <v>11</v>
      </c>
      <c r="G28" s="647"/>
      <c r="H28" s="648">
        <f>SUM(E31,J31,O31,T31,Y31)</f>
        <v>1050</v>
      </c>
      <c r="I28" s="647"/>
      <c r="J28" s="9" t="s">
        <v>1</v>
      </c>
      <c r="K28" s="9" t="s">
        <v>264</v>
      </c>
      <c r="L28" s="10"/>
      <c r="M28" s="11" t="s">
        <v>121</v>
      </c>
      <c r="N28" s="10"/>
      <c r="O28" s="649">
        <f>SUM(F31,K31,P31,U31,Z31)</f>
        <v>0</v>
      </c>
      <c r="P28" s="650"/>
      <c r="Q28" s="651" t="s">
        <v>1</v>
      </c>
      <c r="R28" s="651"/>
      <c r="S28" s="2"/>
      <c r="T28" s="148"/>
      <c r="U28" s="5"/>
      <c r="V28" s="2"/>
      <c r="W28" s="1"/>
      <c r="X28" s="1"/>
      <c r="Y28" s="1"/>
      <c r="Z28" s="1"/>
      <c r="AA28" s="636"/>
      <c r="AB28" s="636"/>
      <c r="AC28" s="1"/>
      <c r="AD28" s="2"/>
    </row>
    <row r="29" spans="2:29" ht="21.75" customHeight="1">
      <c r="B29" s="637" t="s">
        <v>138</v>
      </c>
      <c r="C29" s="638"/>
      <c r="D29" s="638"/>
      <c r="E29" s="638"/>
      <c r="F29" s="42" t="s">
        <v>125</v>
      </c>
      <c r="G29" s="111"/>
      <c r="H29" s="18"/>
      <c r="I29" s="39"/>
      <c r="J29" s="18"/>
      <c r="K29" s="38"/>
      <c r="L29" s="638" t="s">
        <v>139</v>
      </c>
      <c r="M29" s="638"/>
      <c r="N29" s="638"/>
      <c r="O29" s="639"/>
      <c r="P29" s="18" t="s">
        <v>125</v>
      </c>
      <c r="Q29" s="637" t="s">
        <v>140</v>
      </c>
      <c r="R29" s="638"/>
      <c r="S29" s="638"/>
      <c r="T29" s="638"/>
      <c r="U29" s="38" t="s">
        <v>125</v>
      </c>
      <c r="V29" s="638" t="s">
        <v>126</v>
      </c>
      <c r="W29" s="638"/>
      <c r="X29" s="638"/>
      <c r="Y29" s="639"/>
      <c r="Z29" s="18" t="s">
        <v>125</v>
      </c>
      <c r="AA29" s="652" t="s">
        <v>263</v>
      </c>
      <c r="AB29" s="642"/>
      <c r="AC29" s="643"/>
    </row>
    <row r="30" spans="2:29" ht="21.75" customHeight="1">
      <c r="B30" s="117"/>
      <c r="C30" s="119" t="s">
        <v>395</v>
      </c>
      <c r="D30" s="162" t="s">
        <v>401</v>
      </c>
      <c r="E30" s="210">
        <v>1050</v>
      </c>
      <c r="F30" s="436"/>
      <c r="G30" s="117"/>
      <c r="H30" s="119"/>
      <c r="I30" s="137"/>
      <c r="J30" s="190"/>
      <c r="K30" s="372"/>
      <c r="L30" s="118"/>
      <c r="M30" s="119"/>
      <c r="N30" s="120"/>
      <c r="O30" s="425"/>
      <c r="P30" s="372"/>
      <c r="Q30" s="661"/>
      <c r="R30" s="662"/>
      <c r="S30" s="662"/>
      <c r="T30" s="426"/>
      <c r="U30" s="372"/>
      <c r="V30" s="118"/>
      <c r="W30" s="119"/>
      <c r="X30" s="120"/>
      <c r="Y30" s="425"/>
      <c r="Z30" s="372"/>
      <c r="AA30" s="170"/>
      <c r="AB30" s="143"/>
      <c r="AC30" s="199"/>
    </row>
    <row r="31" spans="2:29" ht="21.75" customHeight="1">
      <c r="B31" s="637" t="s">
        <v>2</v>
      </c>
      <c r="C31" s="638"/>
      <c r="D31" s="638"/>
      <c r="E31" s="213">
        <f>SUM(E30:E30)</f>
        <v>1050</v>
      </c>
      <c r="F31" s="373">
        <f>SUM(F30:F30)</f>
        <v>0</v>
      </c>
      <c r="G31" s="637"/>
      <c r="H31" s="638"/>
      <c r="I31" s="639"/>
      <c r="J31" s="163"/>
      <c r="K31" s="335"/>
      <c r="L31" s="638"/>
      <c r="M31" s="638"/>
      <c r="N31" s="639"/>
      <c r="O31" s="230">
        <f>SUM(O30:O30)</f>
        <v>0</v>
      </c>
      <c r="P31" s="412">
        <f>SUM(P30)</f>
        <v>0</v>
      </c>
      <c r="Q31" s="637"/>
      <c r="R31" s="638"/>
      <c r="S31" s="638"/>
      <c r="T31" s="213"/>
      <c r="U31" s="424"/>
      <c r="V31" s="638"/>
      <c r="W31" s="638"/>
      <c r="X31" s="639"/>
      <c r="Y31" s="230">
        <f>SUM(Y30:Y30)</f>
        <v>0</v>
      </c>
      <c r="Z31" s="398">
        <f>SUM(Z30)</f>
        <v>0</v>
      </c>
      <c r="AA31" s="633"/>
      <c r="AB31" s="634"/>
      <c r="AC31" s="165"/>
    </row>
    <row r="32" spans="2:30" ht="13.5" customHeight="1">
      <c r="B32" s="14" t="s">
        <v>572</v>
      </c>
      <c r="C32" s="13"/>
      <c r="D32" s="1"/>
      <c r="E32" s="222"/>
      <c r="F32" s="374"/>
      <c r="G32" s="1"/>
      <c r="H32" s="1"/>
      <c r="I32" s="1"/>
      <c r="J32" s="222"/>
      <c r="K32" s="375"/>
      <c r="L32" s="1"/>
      <c r="M32" s="1"/>
      <c r="N32" s="1"/>
      <c r="O32" s="222"/>
      <c r="P32" s="191"/>
      <c r="Q32" s="1"/>
      <c r="R32" s="1"/>
      <c r="S32" s="1"/>
      <c r="T32" s="222"/>
      <c r="U32" s="375"/>
      <c r="V32" s="1"/>
      <c r="W32" s="1"/>
      <c r="X32" s="1"/>
      <c r="Y32" s="222"/>
      <c r="Z32" s="191"/>
      <c r="AA32" s="110"/>
      <c r="AB32" s="41"/>
      <c r="AC32" s="7"/>
      <c r="AD32" s="110"/>
    </row>
    <row r="33" spans="2:29" ht="14.25" customHeight="1">
      <c r="B33" s="669" t="s">
        <v>575</v>
      </c>
      <c r="C33" s="670"/>
      <c r="D33" s="670"/>
      <c r="E33" s="670"/>
      <c r="F33" s="670"/>
      <c r="G33" s="670"/>
      <c r="H33" s="670"/>
      <c r="I33" s="670"/>
      <c r="J33" s="670"/>
      <c r="K33" s="670"/>
      <c r="L33" s="670"/>
      <c r="M33" s="670"/>
      <c r="N33" s="670"/>
      <c r="O33" s="670"/>
      <c r="P33" s="670"/>
      <c r="Q33" s="670"/>
      <c r="R33" s="670"/>
      <c r="S33" s="670"/>
      <c r="T33" s="670"/>
      <c r="U33" s="670"/>
      <c r="V33" s="670"/>
      <c r="W33" s="670"/>
      <c r="X33" s="670"/>
      <c r="Y33" s="670"/>
      <c r="Z33" s="670"/>
      <c r="AA33" s="670"/>
      <c r="AB33" s="670"/>
      <c r="AC33" s="670"/>
    </row>
    <row r="34" spans="2:29" ht="14.25" customHeight="1">
      <c r="B34" s="669" t="s">
        <v>626</v>
      </c>
      <c r="C34" s="670"/>
      <c r="D34" s="670"/>
      <c r="E34" s="670"/>
      <c r="F34" s="670"/>
      <c r="G34" s="670"/>
      <c r="H34" s="670"/>
      <c r="I34" s="670"/>
      <c r="J34" s="670"/>
      <c r="K34" s="670"/>
      <c r="L34" s="670"/>
      <c r="M34" s="670"/>
      <c r="N34" s="670"/>
      <c r="O34" s="670"/>
      <c r="P34" s="670"/>
      <c r="Q34" s="670"/>
      <c r="R34" s="670"/>
      <c r="S34" s="670"/>
      <c r="T34" s="670"/>
      <c r="U34" s="670"/>
      <c r="V34" s="670"/>
      <c r="W34" s="670"/>
      <c r="X34" s="670"/>
      <c r="Y34" s="670"/>
      <c r="Z34" s="670"/>
      <c r="AA34" s="670"/>
      <c r="AB34" s="670"/>
      <c r="AC34" s="670"/>
    </row>
    <row r="35" spans="2:29" ht="13.5">
      <c r="B35" s="669" t="s">
        <v>573</v>
      </c>
      <c r="C35" s="670"/>
      <c r="D35" s="670"/>
      <c r="E35" s="670"/>
      <c r="F35" s="670"/>
      <c r="G35" s="670"/>
      <c r="H35" s="670"/>
      <c r="I35" s="670"/>
      <c r="J35" s="670"/>
      <c r="K35" s="670"/>
      <c r="L35" s="670"/>
      <c r="M35" s="670"/>
      <c r="N35" s="670"/>
      <c r="O35" s="670"/>
      <c r="P35" s="670"/>
      <c r="Q35" s="670"/>
      <c r="R35" s="670"/>
      <c r="S35" s="670"/>
      <c r="T35" s="670"/>
      <c r="U35" s="670"/>
      <c r="V35" s="670"/>
      <c r="W35" s="670"/>
      <c r="X35" s="670"/>
      <c r="Y35" s="670"/>
      <c r="Z35" s="670"/>
      <c r="AA35" s="670"/>
      <c r="AB35" s="670"/>
      <c r="AC35" s="670"/>
    </row>
    <row r="36" spans="2:26" ht="8.25" customHeight="1">
      <c r="B36" s="14"/>
      <c r="C36" s="1"/>
      <c r="D36" s="1"/>
      <c r="E36" s="222"/>
      <c r="F36" s="374"/>
      <c r="G36" s="1"/>
      <c r="H36" s="1"/>
      <c r="I36" s="1"/>
      <c r="J36" s="222"/>
      <c r="K36" s="375"/>
      <c r="L36" s="1"/>
      <c r="M36" s="1"/>
      <c r="N36" s="1"/>
      <c r="O36" s="222"/>
      <c r="P36" s="191"/>
      <c r="Q36" s="1"/>
      <c r="R36" s="1"/>
      <c r="S36" s="1"/>
      <c r="T36" s="222"/>
      <c r="U36" s="375"/>
      <c r="V36" s="1"/>
      <c r="W36" s="1"/>
      <c r="X36" s="1"/>
      <c r="Y36" s="222"/>
      <c r="Z36" s="191"/>
    </row>
    <row r="37" spans="2:30" ht="14.25">
      <c r="B37" s="94" t="s">
        <v>353</v>
      </c>
      <c r="C37" s="2"/>
      <c r="E37" s="2"/>
      <c r="F37" s="2"/>
      <c r="J37" s="2"/>
      <c r="K37" s="2"/>
      <c r="M37" s="2"/>
      <c r="O37" s="2"/>
      <c r="P37" s="2"/>
      <c r="R37" s="1"/>
      <c r="T37" s="148"/>
      <c r="U37" s="5"/>
      <c r="AB37" s="41" t="str">
        <f>'表紙'!P36</f>
        <v>（2024年4月現在）</v>
      </c>
      <c r="AC37" s="7" t="s">
        <v>354</v>
      </c>
      <c r="AD37" s="110"/>
    </row>
  </sheetData>
  <sheetProtection selectLockedCells="1"/>
  <mergeCells count="92">
    <mergeCell ref="B33:AC33"/>
    <mergeCell ref="B34:AC34"/>
    <mergeCell ref="B35:AC35"/>
    <mergeCell ref="C4:E4"/>
    <mergeCell ref="F4:G4"/>
    <mergeCell ref="H4:I4"/>
    <mergeCell ref="B14:D14"/>
    <mergeCell ref="G14:I14"/>
    <mergeCell ref="G13:I13"/>
    <mergeCell ref="B5:E5"/>
    <mergeCell ref="G5:J5"/>
    <mergeCell ref="E3:G3"/>
    <mergeCell ref="W3:Y3"/>
    <mergeCell ref="H3:M3"/>
    <mergeCell ref="N2:P2"/>
    <mergeCell ref="N3:P3"/>
    <mergeCell ref="E2:G2"/>
    <mergeCell ref="H2:M2"/>
    <mergeCell ref="V14:X14"/>
    <mergeCell ref="V31:X31"/>
    <mergeCell ref="C20:E20"/>
    <mergeCell ref="F20:G20"/>
    <mergeCell ref="B31:D31"/>
    <mergeCell ref="G31:I31"/>
    <mergeCell ref="L31:N31"/>
    <mergeCell ref="V29:Y29"/>
    <mergeCell ref="C28:E28"/>
    <mergeCell ref="F28:G28"/>
    <mergeCell ref="H28:I28"/>
    <mergeCell ref="B27:D27"/>
    <mergeCell ref="G27:I27"/>
    <mergeCell ref="L29:O29"/>
    <mergeCell ref="B21:E21"/>
    <mergeCell ref="G21:J21"/>
    <mergeCell ref="C26:D26"/>
    <mergeCell ref="G26:I26"/>
    <mergeCell ref="B29:E29"/>
    <mergeCell ref="V27:X27"/>
    <mergeCell ref="H20:I20"/>
    <mergeCell ref="O20:P20"/>
    <mergeCell ref="Q20:R20"/>
    <mergeCell ref="V21:Y21"/>
    <mergeCell ref="L21:O21"/>
    <mergeCell ref="L27:N27"/>
    <mergeCell ref="Q26:S26"/>
    <mergeCell ref="Q21:T21"/>
    <mergeCell ref="Q31:S31"/>
    <mergeCell ref="O4:P4"/>
    <mergeCell ref="Q4:R4"/>
    <mergeCell ref="O28:P28"/>
    <mergeCell ref="Q28:R28"/>
    <mergeCell ref="Q30:S30"/>
    <mergeCell ref="Q29:T29"/>
    <mergeCell ref="L5:O5"/>
    <mergeCell ref="L14:N14"/>
    <mergeCell ref="Q27:S27"/>
    <mergeCell ref="Z2:AC2"/>
    <mergeCell ref="Z3:AB3"/>
    <mergeCell ref="AA5:AC5"/>
    <mergeCell ref="AA14:AB14"/>
    <mergeCell ref="Q2:V2"/>
    <mergeCell ref="Q3:V3"/>
    <mergeCell ref="Q5:T5"/>
    <mergeCell ref="V5:Y5"/>
    <mergeCell ref="W2:Y2"/>
    <mergeCell ref="Q14:S14"/>
    <mergeCell ref="AA31:AB31"/>
    <mergeCell ref="AA20:AB20"/>
    <mergeCell ref="AA21:AC21"/>
    <mergeCell ref="AA27:AB27"/>
    <mergeCell ref="AA28:AB28"/>
    <mergeCell ref="AA29:AC29"/>
    <mergeCell ref="C15:E15"/>
    <mergeCell ref="F15:G15"/>
    <mergeCell ref="H15:I15"/>
    <mergeCell ref="O15:P15"/>
    <mergeCell ref="Q15:R15"/>
    <mergeCell ref="AA15:AB15"/>
    <mergeCell ref="B16:E16"/>
    <mergeCell ref="L16:O16"/>
    <mergeCell ref="Q16:T16"/>
    <mergeCell ref="V16:Y16"/>
    <mergeCell ref="AA16:AC16"/>
    <mergeCell ref="Q17:S17"/>
    <mergeCell ref="AA19:AB19"/>
    <mergeCell ref="Q18:S18"/>
    <mergeCell ref="B19:D19"/>
    <mergeCell ref="G19:I19"/>
    <mergeCell ref="L19:N19"/>
    <mergeCell ref="Q19:S19"/>
    <mergeCell ref="V19:X19"/>
    <mergeCell ref="AB18:AC18"/>
  </mergeCells>
  <conditionalFormatting sqref="F6">
    <cfRule type="expression" priority="48" dxfId="0" stopIfTrue="1">
      <formula>F6&gt;E6</formula>
    </cfRule>
  </conditionalFormatting>
  <conditionalFormatting sqref="F7">
    <cfRule type="expression" priority="43" dxfId="0" stopIfTrue="1">
      <formula>F7&gt;E7</formula>
    </cfRule>
  </conditionalFormatting>
  <conditionalFormatting sqref="F8">
    <cfRule type="expression" priority="40" dxfId="0" stopIfTrue="1">
      <formula>F8&gt;E8</formula>
    </cfRule>
  </conditionalFormatting>
  <conditionalFormatting sqref="F9">
    <cfRule type="expression" priority="39" dxfId="0" stopIfTrue="1">
      <formula>F9&gt;E9</formula>
    </cfRule>
  </conditionalFormatting>
  <conditionalFormatting sqref="F10">
    <cfRule type="expression" priority="38" dxfId="0" stopIfTrue="1">
      <formula>F10&gt;E10</formula>
    </cfRule>
  </conditionalFormatting>
  <conditionalFormatting sqref="F11">
    <cfRule type="expression" priority="37" dxfId="0" stopIfTrue="1">
      <formula>F11&gt;E11</formula>
    </cfRule>
  </conditionalFormatting>
  <conditionalFormatting sqref="F12">
    <cfRule type="expression" priority="36" dxfId="0" stopIfTrue="1">
      <formula>F12&gt;E12</formula>
    </cfRule>
  </conditionalFormatting>
  <conditionalFormatting sqref="K6">
    <cfRule type="expression" priority="34" dxfId="0" stopIfTrue="1">
      <formula>K6&gt;J6</formula>
    </cfRule>
  </conditionalFormatting>
  <conditionalFormatting sqref="K7">
    <cfRule type="expression" priority="33" dxfId="0" stopIfTrue="1">
      <formula>K7&gt;J7</formula>
    </cfRule>
  </conditionalFormatting>
  <conditionalFormatting sqref="K8">
    <cfRule type="expression" priority="32" dxfId="0" stopIfTrue="1">
      <formula>K8&gt;J8</formula>
    </cfRule>
  </conditionalFormatting>
  <conditionalFormatting sqref="U6">
    <cfRule type="expression" priority="30" dxfId="0" stopIfTrue="1">
      <formula>U6&gt;T6</formula>
    </cfRule>
  </conditionalFormatting>
  <conditionalFormatting sqref="U7">
    <cfRule type="expression" priority="29" dxfId="0" stopIfTrue="1">
      <formula>U7&gt;T7</formula>
    </cfRule>
  </conditionalFormatting>
  <conditionalFormatting sqref="U8">
    <cfRule type="expression" priority="28" dxfId="0" stopIfTrue="1">
      <formula>U8&gt;T8</formula>
    </cfRule>
  </conditionalFormatting>
  <conditionalFormatting sqref="U9">
    <cfRule type="expression" priority="27" dxfId="0" stopIfTrue="1">
      <formula>U9&gt;T9</formula>
    </cfRule>
  </conditionalFormatting>
  <conditionalFormatting sqref="Z6">
    <cfRule type="expression" priority="26" dxfId="0" stopIfTrue="1">
      <formula>Z6&gt;Y6</formula>
    </cfRule>
  </conditionalFormatting>
  <conditionalFormatting sqref="Z7">
    <cfRule type="expression" priority="25" dxfId="0" stopIfTrue="1">
      <formula>Z7&gt;Y7</formula>
    </cfRule>
  </conditionalFormatting>
  <conditionalFormatting sqref="F17">
    <cfRule type="expression" priority="20" dxfId="0" stopIfTrue="1">
      <formula>F17&gt;E17</formula>
    </cfRule>
  </conditionalFormatting>
  <conditionalFormatting sqref="F30">
    <cfRule type="expression" priority="15" dxfId="0" stopIfTrue="1">
      <formula>F30&gt;E30</formula>
    </cfRule>
  </conditionalFormatting>
  <conditionalFormatting sqref="F22">
    <cfRule type="expression" priority="14" dxfId="0" stopIfTrue="1">
      <formula>F22&gt;E22</formula>
    </cfRule>
  </conditionalFormatting>
  <conditionalFormatting sqref="F23">
    <cfRule type="expression" priority="13" dxfId="0" stopIfTrue="1">
      <formula>F23&gt;E23</formula>
    </cfRule>
  </conditionalFormatting>
  <conditionalFormatting sqref="F24">
    <cfRule type="expression" priority="12" dxfId="0" stopIfTrue="1">
      <formula>F24&gt;E24</formula>
    </cfRule>
  </conditionalFormatting>
  <conditionalFormatting sqref="K22">
    <cfRule type="expression" priority="11" dxfId="0" stopIfTrue="1">
      <formula>K22&gt;J22</formula>
    </cfRule>
  </conditionalFormatting>
  <conditionalFormatting sqref="K23">
    <cfRule type="expression" priority="10" dxfId="0" stopIfTrue="1">
      <formula>K23&gt;J23</formula>
    </cfRule>
  </conditionalFormatting>
  <conditionalFormatting sqref="K24">
    <cfRule type="expression" priority="9" dxfId="0" stopIfTrue="1">
      <formula>K24&gt;J24</formula>
    </cfRule>
  </conditionalFormatting>
  <conditionalFormatting sqref="Z22">
    <cfRule type="expression" priority="8" dxfId="0" stopIfTrue="1">
      <formula>Z22&gt;Y22</formula>
    </cfRule>
  </conditionalFormatting>
  <conditionalFormatting sqref="Z23">
    <cfRule type="expression" priority="7" dxfId="0" stopIfTrue="1">
      <formula>Z23&gt;Y23</formula>
    </cfRule>
  </conditionalFormatting>
  <conditionalFormatting sqref="Z24">
    <cfRule type="expression" priority="6" dxfId="0" stopIfTrue="1">
      <formula>Z24&gt;Y24</formula>
    </cfRule>
  </conditionalFormatting>
  <conditionalFormatting sqref="Z17">
    <cfRule type="expression" priority="5" dxfId="0" stopIfTrue="1">
      <formula>Z17&gt;Y17</formula>
    </cfRule>
  </conditionalFormatting>
  <conditionalFormatting sqref="K30 P30 U30 Z30 Z25:Z26 U22:U26 P22:P26 K25 F25:F26 F18 K17:K18 P17:P18 U17:U18 Z18 Z8:Z13 U10:U13 P6:P13 K9:K12 F13">
    <cfRule type="expression" priority="3" dxfId="0" stopIfTrue="1">
      <formula>F6&gt;E6</formula>
    </cfRule>
  </conditionalFormatting>
  <dataValidations count="3">
    <dataValidation operator="lessThanOrEqual" allowBlank="1" showInputMessage="1" showErrorMessage="1" sqref="AB1:AC16 C1:F5 H1:K5 M1:P5 R1:U5 W1:Z5 C19:Z21 A37:IV65536 C36:Z36 Z14:Z16 K31 F31 B32:B36 C32:Z32 AB19:AC27 K13:K16 F14:F16 P14:P16 G1:G16 L1:L16 Q1:Q16 V1:V16 U14:U16 A1:B27 AA1:AA27 AD1:IV27 C13:E16 H10:J16 M10:O16 R11:T16 W9:Y16 C26:E27 F27:F29 Z31 AA28:IV31 Z27:Z29 U31 V26:Y31 U27:U29 P31 Q26:T31 P27:P29 G26:J31 L26:O31 K26:K29 A28:C31 E28:E31 D28:D29 D31"/>
    <dataValidation errorStyle="warning" operator="lessThanOrEqual" showInputMessage="1" showErrorMessage="1" errorTitle="折込数オーバー" error="入力した折込数が満数を超えています。" sqref="H9:J9"/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K6:K12 U6:U13 Z6:Z13 K17:K18 F22:F26 K22:K25 Z17:Z18 Z22:Z26 F30 F6:F13 P6:P13 U17:U18 P17:P18 F17:F18 P22:P26 U22:U26 Z30 U30 P30 K30">
      <formula1>AND(K6&lt;=J6,MOD(K6,50)=0)</formula1>
    </dataValidation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36"/>
  <sheetViews>
    <sheetView showGridLines="0" showZeros="0" zoomScale="70" zoomScaleNormal="70" zoomScaleSheetLayoutView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0.7460937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157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FA1" s="2"/>
    </row>
    <row r="2" spans="2:157" ht="28.5" customHeight="1">
      <c r="B2" s="12" t="s">
        <v>119</v>
      </c>
      <c r="C2" s="12"/>
      <c r="D2" s="12"/>
      <c r="E2" s="637" t="s">
        <v>6</v>
      </c>
      <c r="F2" s="638"/>
      <c r="G2" s="660"/>
      <c r="H2" s="653">
        <f>'表紙'!E3</f>
        <v>0</v>
      </c>
      <c r="I2" s="654"/>
      <c r="J2" s="654"/>
      <c r="K2" s="654"/>
      <c r="L2" s="654"/>
      <c r="M2" s="655"/>
      <c r="N2" s="637" t="s">
        <v>7</v>
      </c>
      <c r="O2" s="638"/>
      <c r="P2" s="660"/>
      <c r="Q2" s="654">
        <f>'表紙'!K3</f>
        <v>0</v>
      </c>
      <c r="R2" s="654"/>
      <c r="S2" s="654"/>
      <c r="T2" s="654"/>
      <c r="U2" s="654"/>
      <c r="V2" s="655"/>
      <c r="W2" s="637" t="s">
        <v>8</v>
      </c>
      <c r="X2" s="638"/>
      <c r="Y2" s="660"/>
      <c r="Z2" s="653">
        <f>'表紙'!P3</f>
        <v>0</v>
      </c>
      <c r="AA2" s="654"/>
      <c r="AB2" s="654"/>
      <c r="AC2" s="655"/>
      <c r="FA2" s="2"/>
    </row>
    <row r="3" spans="2:29" ht="28.5" customHeight="1">
      <c r="B3" s="6"/>
      <c r="C3" s="6"/>
      <c r="D3" s="6"/>
      <c r="E3" s="633" t="s">
        <v>9</v>
      </c>
      <c r="F3" s="634"/>
      <c r="G3" s="665"/>
      <c r="H3" s="666">
        <f>'表紙'!E4</f>
        <v>0</v>
      </c>
      <c r="I3" s="667"/>
      <c r="J3" s="667"/>
      <c r="K3" s="667"/>
      <c r="L3" s="667"/>
      <c r="M3" s="668"/>
      <c r="N3" s="637" t="s">
        <v>265</v>
      </c>
      <c r="O3" s="638"/>
      <c r="P3" s="660"/>
      <c r="Q3" s="658">
        <f>'表紙'!K4</f>
        <v>0</v>
      </c>
      <c r="R3" s="658"/>
      <c r="S3" s="658"/>
      <c r="T3" s="658"/>
      <c r="U3" s="658"/>
      <c r="V3" s="659"/>
      <c r="W3" s="637" t="s">
        <v>10</v>
      </c>
      <c r="X3" s="638"/>
      <c r="Y3" s="660"/>
      <c r="Z3" s="656">
        <f>SUM(O4+O23)</f>
        <v>0</v>
      </c>
      <c r="AA3" s="657"/>
      <c r="AB3" s="657"/>
      <c r="AC3" s="40" t="s">
        <v>1</v>
      </c>
    </row>
    <row r="4" spans="3:18" s="8" customFormat="1" ht="27.75" customHeight="1">
      <c r="C4" s="646" t="s">
        <v>135</v>
      </c>
      <c r="D4" s="646"/>
      <c r="E4" s="646"/>
      <c r="F4" s="647" t="s">
        <v>11</v>
      </c>
      <c r="G4" s="647"/>
      <c r="H4" s="648">
        <f>SUM(J22+O22+T22+Y22)</f>
        <v>72150</v>
      </c>
      <c r="I4" s="648"/>
      <c r="J4" s="9" t="s">
        <v>1</v>
      </c>
      <c r="K4" s="9" t="s">
        <v>264</v>
      </c>
      <c r="L4" s="10"/>
      <c r="M4" s="11" t="s">
        <v>121</v>
      </c>
      <c r="N4" s="10"/>
      <c r="O4" s="649">
        <f>SUM(K22+P22+U22+Z22)</f>
        <v>0</v>
      </c>
      <c r="P4" s="650"/>
      <c r="Q4" s="651" t="s">
        <v>1</v>
      </c>
      <c r="R4" s="651"/>
    </row>
    <row r="5" spans="2:29" ht="21.75" customHeight="1">
      <c r="B5" s="637" t="s">
        <v>138</v>
      </c>
      <c r="C5" s="638"/>
      <c r="D5" s="638"/>
      <c r="E5" s="638"/>
      <c r="F5" s="38" t="s">
        <v>125</v>
      </c>
      <c r="G5" s="637" t="s">
        <v>138</v>
      </c>
      <c r="H5" s="638"/>
      <c r="I5" s="638"/>
      <c r="J5" s="639"/>
      <c r="K5" s="19" t="s">
        <v>125</v>
      </c>
      <c r="L5" s="638" t="s">
        <v>139</v>
      </c>
      <c r="M5" s="638"/>
      <c r="N5" s="638"/>
      <c r="O5" s="638"/>
      <c r="P5" s="38" t="s">
        <v>125</v>
      </c>
      <c r="Q5" s="637" t="s">
        <v>140</v>
      </c>
      <c r="R5" s="638"/>
      <c r="S5" s="638"/>
      <c r="T5" s="638"/>
      <c r="U5" s="38" t="s">
        <v>125</v>
      </c>
      <c r="V5" s="638" t="s">
        <v>126</v>
      </c>
      <c r="W5" s="638"/>
      <c r="X5" s="638"/>
      <c r="Y5" s="639"/>
      <c r="Z5" s="18" t="s">
        <v>125</v>
      </c>
      <c r="AA5" s="652" t="s">
        <v>263</v>
      </c>
      <c r="AB5" s="642"/>
      <c r="AC5" s="643"/>
    </row>
    <row r="6" spans="2:29" ht="21.75" customHeight="1">
      <c r="B6" s="312" t="s">
        <v>365</v>
      </c>
      <c r="C6" s="340" t="s">
        <v>270</v>
      </c>
      <c r="D6" s="444" t="s">
        <v>407</v>
      </c>
      <c r="E6" s="464">
        <v>2700</v>
      </c>
      <c r="F6" s="435"/>
      <c r="G6" s="123"/>
      <c r="H6" s="256" t="s">
        <v>268</v>
      </c>
      <c r="I6" s="263" t="s">
        <v>401</v>
      </c>
      <c r="J6" s="219">
        <v>2000</v>
      </c>
      <c r="K6" s="369"/>
      <c r="L6" s="232"/>
      <c r="M6" s="430" t="s">
        <v>137</v>
      </c>
      <c r="N6" s="404" t="s">
        <v>599</v>
      </c>
      <c r="O6" s="210">
        <v>2500</v>
      </c>
      <c r="P6" s="435"/>
      <c r="Q6" s="96"/>
      <c r="R6" s="431" t="s">
        <v>128</v>
      </c>
      <c r="S6" s="403" t="s">
        <v>454</v>
      </c>
      <c r="T6" s="223">
        <v>1200</v>
      </c>
      <c r="U6" s="435"/>
      <c r="V6" s="1"/>
      <c r="W6" s="101" t="s">
        <v>606</v>
      </c>
      <c r="X6" s="371"/>
      <c r="Y6" s="465">
        <v>200</v>
      </c>
      <c r="Z6" s="369"/>
      <c r="AA6" s="175"/>
      <c r="AB6" s="144" t="s">
        <v>622</v>
      </c>
      <c r="AC6" s="202"/>
    </row>
    <row r="7" spans="2:29" ht="21.75" customHeight="1">
      <c r="B7" s="130"/>
      <c r="C7" s="393" t="s">
        <v>27</v>
      </c>
      <c r="D7" s="250" t="s">
        <v>406</v>
      </c>
      <c r="E7" s="211">
        <v>3550</v>
      </c>
      <c r="F7" s="369"/>
      <c r="G7" s="123"/>
      <c r="H7" s="256" t="s">
        <v>30</v>
      </c>
      <c r="I7" s="254" t="s">
        <v>396</v>
      </c>
      <c r="J7" s="219">
        <v>1950</v>
      </c>
      <c r="K7" s="369"/>
      <c r="L7" s="102"/>
      <c r="M7" s="432" t="s">
        <v>188</v>
      </c>
      <c r="N7" s="405" t="s">
        <v>599</v>
      </c>
      <c r="O7" s="211">
        <v>5200</v>
      </c>
      <c r="P7" s="369"/>
      <c r="Q7" s="96"/>
      <c r="R7" s="431" t="s">
        <v>29</v>
      </c>
      <c r="S7" s="403" t="s">
        <v>597</v>
      </c>
      <c r="T7" s="223">
        <v>1550</v>
      </c>
      <c r="U7" s="369"/>
      <c r="V7" s="103"/>
      <c r="W7" s="310" t="s">
        <v>585</v>
      </c>
      <c r="X7" s="371"/>
      <c r="Y7" s="439">
        <v>700</v>
      </c>
      <c r="Z7" s="369"/>
      <c r="AA7" s="175"/>
      <c r="AB7" s="205"/>
      <c r="AC7" s="202"/>
    </row>
    <row r="8" spans="2:29" ht="21.75" customHeight="1">
      <c r="B8" s="130"/>
      <c r="C8" s="256" t="s">
        <v>31</v>
      </c>
      <c r="D8" s="250" t="s">
        <v>411</v>
      </c>
      <c r="E8" s="211">
        <v>1400</v>
      </c>
      <c r="F8" s="369"/>
      <c r="G8" s="123"/>
      <c r="H8" s="253" t="s">
        <v>266</v>
      </c>
      <c r="I8" s="254" t="s">
        <v>396</v>
      </c>
      <c r="J8" s="219">
        <v>1300</v>
      </c>
      <c r="K8" s="369"/>
      <c r="L8" s="103"/>
      <c r="M8" s="432" t="s">
        <v>30</v>
      </c>
      <c r="N8" s="433"/>
      <c r="O8" s="211">
        <v>700</v>
      </c>
      <c r="P8" s="369"/>
      <c r="Q8" s="96"/>
      <c r="R8" s="431" t="s">
        <v>32</v>
      </c>
      <c r="S8" s="403" t="s">
        <v>397</v>
      </c>
      <c r="T8" s="223">
        <v>450</v>
      </c>
      <c r="U8" s="369"/>
      <c r="V8" s="103"/>
      <c r="W8" s="101" t="s">
        <v>586</v>
      </c>
      <c r="X8" s="371"/>
      <c r="Y8" s="439">
        <v>150</v>
      </c>
      <c r="Z8" s="369"/>
      <c r="AA8" s="175"/>
      <c r="AB8" s="144"/>
      <c r="AC8" s="202"/>
    </row>
    <row r="9" spans="2:29" ht="21.75" customHeight="1">
      <c r="B9" s="130" t="s">
        <v>364</v>
      </c>
      <c r="C9" s="252" t="s">
        <v>25</v>
      </c>
      <c r="D9" s="250" t="s">
        <v>396</v>
      </c>
      <c r="E9" s="211">
        <v>4000</v>
      </c>
      <c r="F9" s="369"/>
      <c r="G9" s="445"/>
      <c r="H9" s="446" t="s">
        <v>28</v>
      </c>
      <c r="I9" s="447" t="s">
        <v>399</v>
      </c>
      <c r="J9" s="448">
        <v>1900</v>
      </c>
      <c r="K9" s="437"/>
      <c r="L9" s="103"/>
      <c r="M9" s="432" t="s">
        <v>576</v>
      </c>
      <c r="N9" s="433"/>
      <c r="O9" s="211">
        <v>500</v>
      </c>
      <c r="P9" s="369"/>
      <c r="Q9" s="130"/>
      <c r="R9" s="434" t="s">
        <v>129</v>
      </c>
      <c r="S9" s="403" t="s">
        <v>397</v>
      </c>
      <c r="T9" s="223">
        <v>800</v>
      </c>
      <c r="U9" s="369"/>
      <c r="V9" s="103"/>
      <c r="W9" s="101" t="s">
        <v>30</v>
      </c>
      <c r="X9" s="103"/>
      <c r="Y9" s="219">
        <v>450</v>
      </c>
      <c r="Z9" s="369"/>
      <c r="AA9" s="175"/>
      <c r="AB9" s="144" t="s">
        <v>621</v>
      </c>
      <c r="AC9" s="202"/>
    </row>
    <row r="10" spans="2:29" ht="21.75" customHeight="1">
      <c r="B10" s="130"/>
      <c r="C10" s="255" t="s">
        <v>267</v>
      </c>
      <c r="D10" s="250" t="s">
        <v>396</v>
      </c>
      <c r="E10" s="211">
        <v>2500</v>
      </c>
      <c r="F10" s="369"/>
      <c r="G10" s="130"/>
      <c r="H10" s="252" t="s">
        <v>26</v>
      </c>
      <c r="I10" s="250" t="s">
        <v>398</v>
      </c>
      <c r="J10" s="211">
        <v>1900</v>
      </c>
      <c r="K10" s="369"/>
      <c r="L10" s="103"/>
      <c r="M10" s="432"/>
      <c r="N10" s="433"/>
      <c r="O10" s="211"/>
      <c r="P10" s="261"/>
      <c r="Q10" s="130"/>
      <c r="R10" s="434" t="s">
        <v>130</v>
      </c>
      <c r="S10" s="403" t="s">
        <v>398</v>
      </c>
      <c r="T10" s="223">
        <v>3600</v>
      </c>
      <c r="U10" s="369"/>
      <c r="V10" s="96"/>
      <c r="W10" s="415" t="s">
        <v>605</v>
      </c>
      <c r="X10" s="103"/>
      <c r="Y10" s="219">
        <v>800</v>
      </c>
      <c r="Z10" s="369"/>
      <c r="AA10" s="175"/>
      <c r="AB10" s="674"/>
      <c r="AC10" s="675"/>
    </row>
    <row r="11" spans="2:29" ht="21.75" customHeight="1">
      <c r="B11" s="130"/>
      <c r="C11" s="252" t="s">
        <v>32</v>
      </c>
      <c r="D11" s="250" t="s">
        <v>399</v>
      </c>
      <c r="E11" s="211">
        <v>2000</v>
      </c>
      <c r="F11" s="369"/>
      <c r="G11" s="123"/>
      <c r="H11" s="256" t="s">
        <v>39</v>
      </c>
      <c r="I11" s="250"/>
      <c r="J11" s="219">
        <v>1650</v>
      </c>
      <c r="K11" s="369"/>
      <c r="L11" s="103"/>
      <c r="M11" s="432"/>
      <c r="N11" s="433"/>
      <c r="O11" s="211"/>
      <c r="P11" s="261"/>
      <c r="Q11" s="96"/>
      <c r="R11" s="431" t="s">
        <v>33</v>
      </c>
      <c r="S11" s="403" t="s">
        <v>448</v>
      </c>
      <c r="T11" s="223">
        <v>800</v>
      </c>
      <c r="U11" s="369"/>
      <c r="V11" s="96"/>
      <c r="W11" s="101" t="s">
        <v>34</v>
      </c>
      <c r="X11" s="103"/>
      <c r="Y11" s="219">
        <v>300</v>
      </c>
      <c r="Z11" s="369"/>
      <c r="AA11" s="175"/>
      <c r="AB11" s="144"/>
      <c r="AC11" s="202"/>
    </row>
    <row r="12" spans="2:29" ht="21.75" customHeight="1">
      <c r="B12" s="123"/>
      <c r="C12" s="256" t="s">
        <v>38</v>
      </c>
      <c r="D12" s="250" t="s">
        <v>399</v>
      </c>
      <c r="E12" s="219">
        <v>1900</v>
      </c>
      <c r="F12" s="369"/>
      <c r="G12" s="445"/>
      <c r="H12" s="446"/>
      <c r="I12" s="447"/>
      <c r="J12" s="448"/>
      <c r="K12" s="367"/>
      <c r="L12" s="103"/>
      <c r="M12" s="432"/>
      <c r="N12" s="433"/>
      <c r="O12" s="211"/>
      <c r="P12" s="261"/>
      <c r="Q12" s="96"/>
      <c r="R12" s="431" t="s">
        <v>131</v>
      </c>
      <c r="S12" s="403" t="s">
        <v>448</v>
      </c>
      <c r="T12" s="223">
        <v>950</v>
      </c>
      <c r="U12" s="369"/>
      <c r="V12" s="96"/>
      <c r="W12" s="101" t="s">
        <v>137</v>
      </c>
      <c r="X12" s="103"/>
      <c r="Y12" s="219">
        <v>950</v>
      </c>
      <c r="Z12" s="369"/>
      <c r="AA12" s="175"/>
      <c r="AB12" s="144"/>
      <c r="AC12" s="202"/>
    </row>
    <row r="13" spans="2:29" ht="21.75" customHeight="1">
      <c r="B13" s="130"/>
      <c r="C13" s="252" t="s">
        <v>271</v>
      </c>
      <c r="D13" s="250" t="s">
        <v>399</v>
      </c>
      <c r="E13" s="211">
        <v>1300</v>
      </c>
      <c r="F13" s="369"/>
      <c r="G13" s="130"/>
      <c r="H13" s="252"/>
      <c r="I13" s="250"/>
      <c r="J13" s="211"/>
      <c r="K13" s="261"/>
      <c r="L13" s="103"/>
      <c r="M13" s="431"/>
      <c r="N13" s="433"/>
      <c r="O13" s="211"/>
      <c r="P13" s="261"/>
      <c r="Q13" s="96"/>
      <c r="R13" s="431" t="s">
        <v>132</v>
      </c>
      <c r="S13" s="403" t="s">
        <v>418</v>
      </c>
      <c r="T13" s="223">
        <v>1000</v>
      </c>
      <c r="U13" s="369"/>
      <c r="V13" s="96"/>
      <c r="W13" s="101" t="s">
        <v>88</v>
      </c>
      <c r="X13" s="103"/>
      <c r="Y13" s="219">
        <v>450</v>
      </c>
      <c r="Z13" s="369"/>
      <c r="AA13" s="175"/>
      <c r="AB13" s="144"/>
      <c r="AC13" s="202"/>
    </row>
    <row r="14" spans="2:29" ht="21.75" customHeight="1">
      <c r="B14" s="130"/>
      <c r="C14" s="256" t="s">
        <v>34</v>
      </c>
      <c r="D14" s="250" t="s">
        <v>399</v>
      </c>
      <c r="E14" s="211">
        <v>2000</v>
      </c>
      <c r="F14" s="369"/>
      <c r="G14" s="123"/>
      <c r="H14" s="256"/>
      <c r="I14" s="250"/>
      <c r="J14" s="219"/>
      <c r="K14" s="261"/>
      <c r="L14" s="103"/>
      <c r="M14" s="431"/>
      <c r="N14" s="433"/>
      <c r="O14" s="211"/>
      <c r="P14" s="261"/>
      <c r="Q14" s="96"/>
      <c r="R14" s="431" t="s">
        <v>133</v>
      </c>
      <c r="S14" s="403" t="s">
        <v>448</v>
      </c>
      <c r="T14" s="223">
        <v>100</v>
      </c>
      <c r="U14" s="369"/>
      <c r="V14" s="96"/>
      <c r="W14" s="101" t="s">
        <v>112</v>
      </c>
      <c r="X14" s="103"/>
      <c r="Y14" s="219">
        <v>600</v>
      </c>
      <c r="Z14" s="369"/>
      <c r="AA14" s="175"/>
      <c r="AB14" s="144"/>
      <c r="AC14" s="202"/>
    </row>
    <row r="15" spans="2:29" ht="21.75" customHeight="1">
      <c r="B15" s="130"/>
      <c r="C15" s="256" t="s">
        <v>273</v>
      </c>
      <c r="D15" s="250" t="s">
        <v>399</v>
      </c>
      <c r="E15" s="211">
        <v>2900</v>
      </c>
      <c r="F15" s="369"/>
      <c r="G15" s="123"/>
      <c r="H15" s="256"/>
      <c r="I15" s="250"/>
      <c r="J15" s="219"/>
      <c r="K15" s="261"/>
      <c r="L15" s="103"/>
      <c r="M15" s="105"/>
      <c r="N15" s="103"/>
      <c r="O15" s="211"/>
      <c r="P15" s="261"/>
      <c r="Q15" s="96"/>
      <c r="R15" s="431" t="s">
        <v>35</v>
      </c>
      <c r="S15" s="403" t="s">
        <v>398</v>
      </c>
      <c r="T15" s="223">
        <v>600</v>
      </c>
      <c r="U15" s="369"/>
      <c r="V15" s="96"/>
      <c r="W15" s="105" t="s">
        <v>26</v>
      </c>
      <c r="X15" s="103"/>
      <c r="Y15" s="219">
        <v>150</v>
      </c>
      <c r="Z15" s="369"/>
      <c r="AA15" s="175"/>
      <c r="AB15" s="144"/>
      <c r="AC15" s="202"/>
    </row>
    <row r="16" spans="2:29" ht="21.75" customHeight="1">
      <c r="B16" s="130"/>
      <c r="C16" s="257" t="s">
        <v>272</v>
      </c>
      <c r="D16" s="250" t="s">
        <v>396</v>
      </c>
      <c r="E16" s="211">
        <v>3200</v>
      </c>
      <c r="F16" s="369"/>
      <c r="G16" s="123"/>
      <c r="H16" s="256"/>
      <c r="I16" s="250"/>
      <c r="J16" s="219"/>
      <c r="K16" s="261"/>
      <c r="L16" s="103"/>
      <c r="M16" s="105"/>
      <c r="N16" s="103"/>
      <c r="O16" s="211"/>
      <c r="P16" s="261"/>
      <c r="Q16" s="130"/>
      <c r="R16" s="431" t="s">
        <v>134</v>
      </c>
      <c r="S16" s="403" t="s">
        <v>597</v>
      </c>
      <c r="T16" s="223">
        <v>1800</v>
      </c>
      <c r="U16" s="369"/>
      <c r="V16" s="96"/>
      <c r="W16" s="105" t="s">
        <v>37</v>
      </c>
      <c r="X16" s="103"/>
      <c r="Y16" s="219">
        <v>350</v>
      </c>
      <c r="Z16" s="369"/>
      <c r="AA16" s="175"/>
      <c r="AB16" s="144"/>
      <c r="AC16" s="202"/>
    </row>
    <row r="17" spans="2:29" ht="21.75" customHeight="1">
      <c r="B17" s="123"/>
      <c r="C17" s="256" t="s">
        <v>36</v>
      </c>
      <c r="D17" s="263" t="s">
        <v>407</v>
      </c>
      <c r="E17" s="219">
        <v>2900</v>
      </c>
      <c r="F17" s="369"/>
      <c r="G17" s="123"/>
      <c r="H17" s="256"/>
      <c r="I17" s="263"/>
      <c r="J17" s="219"/>
      <c r="K17" s="261"/>
      <c r="L17" s="103"/>
      <c r="M17" s="105"/>
      <c r="N17" s="103"/>
      <c r="O17" s="260"/>
      <c r="P17" s="261"/>
      <c r="Q17" s="96"/>
      <c r="R17" s="679" t="s">
        <v>624</v>
      </c>
      <c r="S17" s="679"/>
      <c r="T17" s="679"/>
      <c r="U17" s="261"/>
      <c r="V17" s="96"/>
      <c r="W17" s="103"/>
      <c r="X17" s="99"/>
      <c r="Y17" s="228"/>
      <c r="Z17" s="261"/>
      <c r="AA17" s="175"/>
      <c r="AB17" s="144"/>
      <c r="AC17" s="202"/>
    </row>
    <row r="18" spans="2:29" ht="21.75" customHeight="1">
      <c r="B18" s="123"/>
      <c r="C18" s="256" t="s">
        <v>33</v>
      </c>
      <c r="D18" s="250" t="s">
        <v>411</v>
      </c>
      <c r="E18" s="219">
        <v>2100</v>
      </c>
      <c r="F18" s="369"/>
      <c r="G18" s="123"/>
      <c r="H18" s="256"/>
      <c r="I18" s="264"/>
      <c r="J18" s="219"/>
      <c r="K18" s="261"/>
      <c r="L18" s="103"/>
      <c r="M18" s="105"/>
      <c r="N18" s="103"/>
      <c r="O18" s="260"/>
      <c r="P18" s="261"/>
      <c r="Q18" s="96"/>
      <c r="R18" s="103"/>
      <c r="S18" s="103"/>
      <c r="T18" s="224"/>
      <c r="U18" s="261"/>
      <c r="V18" s="96"/>
      <c r="W18" s="103"/>
      <c r="X18" s="99"/>
      <c r="Y18" s="228"/>
      <c r="Z18" s="261"/>
      <c r="AA18" s="175"/>
      <c r="AB18" s="144"/>
      <c r="AC18" s="202"/>
    </row>
    <row r="19" spans="2:29" ht="21.75" customHeight="1">
      <c r="B19" s="123"/>
      <c r="C19" s="251" t="s">
        <v>188</v>
      </c>
      <c r="D19" s="250" t="s">
        <v>396</v>
      </c>
      <c r="E19" s="219">
        <v>2150</v>
      </c>
      <c r="F19" s="369"/>
      <c r="G19" s="130"/>
      <c r="H19" s="256"/>
      <c r="I19" s="250"/>
      <c r="J19" s="211"/>
      <c r="K19" s="261"/>
      <c r="L19" s="103"/>
      <c r="M19" s="105"/>
      <c r="N19" s="103"/>
      <c r="O19" s="220"/>
      <c r="P19" s="261"/>
      <c r="Q19" s="96"/>
      <c r="R19" s="103"/>
      <c r="S19" s="103"/>
      <c r="T19" s="224"/>
      <c r="U19" s="261"/>
      <c r="V19" s="96"/>
      <c r="W19" s="103"/>
      <c r="X19" s="99"/>
      <c r="Y19" s="262"/>
      <c r="Z19" s="261"/>
      <c r="AA19" s="175"/>
      <c r="AB19" s="153"/>
      <c r="AC19" s="202"/>
    </row>
    <row r="20" spans="2:29" ht="21.75" customHeight="1">
      <c r="B20" s="130"/>
      <c r="C20" s="252"/>
      <c r="D20" s="250"/>
      <c r="E20" s="211"/>
      <c r="F20" s="261"/>
      <c r="G20" s="339"/>
      <c r="H20" s="251"/>
      <c r="I20" s="250"/>
      <c r="J20" s="219"/>
      <c r="K20" s="261"/>
      <c r="L20" s="103"/>
      <c r="M20" s="103"/>
      <c r="N20" s="103"/>
      <c r="O20" s="220"/>
      <c r="P20" s="261"/>
      <c r="Q20" s="96"/>
      <c r="R20" s="103"/>
      <c r="S20" s="103"/>
      <c r="T20" s="224"/>
      <c r="U20" s="261"/>
      <c r="V20" s="96"/>
      <c r="W20" s="103"/>
      <c r="X20" s="99"/>
      <c r="Y20" s="262"/>
      <c r="Z20" s="261"/>
      <c r="AA20" s="175"/>
      <c r="AB20" s="144" t="s">
        <v>381</v>
      </c>
      <c r="AC20" s="202"/>
    </row>
    <row r="21" spans="2:29" ht="21.75" customHeight="1">
      <c r="B21" s="126"/>
      <c r="C21" s="152"/>
      <c r="D21" s="204"/>
      <c r="E21" s="337"/>
      <c r="F21" s="372"/>
      <c r="G21" s="676" t="s">
        <v>2</v>
      </c>
      <c r="H21" s="677"/>
      <c r="I21" s="677"/>
      <c r="J21" s="221">
        <f>SUM(J6:J20)</f>
        <v>10700</v>
      </c>
      <c r="K21" s="193">
        <f>SUM(K6:K20)</f>
        <v>0</v>
      </c>
      <c r="L21" s="1"/>
      <c r="M21" s="1"/>
      <c r="N21" s="1"/>
      <c r="O21" s="422"/>
      <c r="P21" s="372"/>
      <c r="Q21" s="133"/>
      <c r="R21" s="1"/>
      <c r="S21" s="1"/>
      <c r="T21" s="212"/>
      <c r="U21" s="372"/>
      <c r="V21" s="133"/>
      <c r="W21" s="1"/>
      <c r="X21" s="124"/>
      <c r="Y21" s="423"/>
      <c r="Z21" s="372"/>
      <c r="AA21" s="176"/>
      <c r="AB21" s="201" t="s">
        <v>636</v>
      </c>
      <c r="AC21" s="463"/>
    </row>
    <row r="22" spans="2:29" ht="21.75" customHeight="1">
      <c r="B22" s="637" t="s">
        <v>2</v>
      </c>
      <c r="C22" s="638"/>
      <c r="D22" s="638"/>
      <c r="E22" s="213">
        <f>SUM(E6:E21)</f>
        <v>34600</v>
      </c>
      <c r="F22" s="373">
        <f>SUM(F6:F21)</f>
        <v>0</v>
      </c>
      <c r="G22" s="637" t="s">
        <v>120</v>
      </c>
      <c r="H22" s="638"/>
      <c r="I22" s="638"/>
      <c r="J22" s="226">
        <f>SUM(E22+J21)</f>
        <v>45300</v>
      </c>
      <c r="K22" s="168">
        <f>SUM(F22+K21)</f>
        <v>0</v>
      </c>
      <c r="L22" s="638" t="s">
        <v>2</v>
      </c>
      <c r="M22" s="638"/>
      <c r="N22" s="638"/>
      <c r="O22" s="226">
        <f>SUM(O6:O21)</f>
        <v>8900</v>
      </c>
      <c r="P22" s="412">
        <f>SUM(P6:P21)</f>
        <v>0</v>
      </c>
      <c r="Q22" s="637" t="s">
        <v>2</v>
      </c>
      <c r="R22" s="638"/>
      <c r="S22" s="638"/>
      <c r="T22" s="213">
        <f>SUM(T6:T21)</f>
        <v>12850</v>
      </c>
      <c r="U22" s="413">
        <f>SUM(U6:U21)</f>
        <v>0</v>
      </c>
      <c r="V22" s="637" t="s">
        <v>2</v>
      </c>
      <c r="W22" s="638"/>
      <c r="X22" s="639"/>
      <c r="Y22" s="230">
        <f>SUM(Y6:Y21)</f>
        <v>5100</v>
      </c>
      <c r="Z22" s="398">
        <f>SUM(Z6:Z21)</f>
        <v>0</v>
      </c>
      <c r="AA22" s="671"/>
      <c r="AB22" s="672"/>
      <c r="AC22" s="171"/>
    </row>
    <row r="23" spans="2:54" ht="27.75" customHeight="1">
      <c r="B23" s="2"/>
      <c r="C23" s="646" t="s">
        <v>136</v>
      </c>
      <c r="D23" s="646"/>
      <c r="E23" s="646"/>
      <c r="F23" s="678" t="s">
        <v>11</v>
      </c>
      <c r="G23" s="678"/>
      <c r="H23" s="648">
        <f>SUM(J30+O30+T30+Y30)</f>
        <v>12400</v>
      </c>
      <c r="I23" s="647"/>
      <c r="J23" s="9" t="s">
        <v>1</v>
      </c>
      <c r="K23" s="9" t="s">
        <v>264</v>
      </c>
      <c r="L23" s="10"/>
      <c r="M23" s="11" t="s">
        <v>121</v>
      </c>
      <c r="N23" s="10"/>
      <c r="O23" s="649">
        <f>SUM(K30+P30+U30+Z30)</f>
        <v>0</v>
      </c>
      <c r="P23" s="650"/>
      <c r="Q23" s="651" t="s">
        <v>1</v>
      </c>
      <c r="R23" s="651"/>
      <c r="S23" s="2"/>
      <c r="T23" s="5"/>
      <c r="U23" s="5"/>
      <c r="V23" s="2"/>
      <c r="W23" s="2"/>
      <c r="X23" s="2"/>
      <c r="Y23" s="2"/>
      <c r="Z23" s="2"/>
      <c r="AA23" s="636"/>
      <c r="AB23" s="636"/>
      <c r="AC23" s="5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2:29" ht="21.75" customHeight="1">
      <c r="B24" s="637" t="s">
        <v>138</v>
      </c>
      <c r="C24" s="638"/>
      <c r="D24" s="638"/>
      <c r="E24" s="638"/>
      <c r="F24" s="42" t="s">
        <v>125</v>
      </c>
      <c r="G24" s="637" t="s">
        <v>138</v>
      </c>
      <c r="H24" s="638"/>
      <c r="I24" s="638"/>
      <c r="J24" s="639"/>
      <c r="K24" s="19" t="s">
        <v>125</v>
      </c>
      <c r="L24" s="638" t="s">
        <v>139</v>
      </c>
      <c r="M24" s="638"/>
      <c r="N24" s="638"/>
      <c r="O24" s="638"/>
      <c r="P24" s="42" t="s">
        <v>125</v>
      </c>
      <c r="Q24" s="637" t="s">
        <v>140</v>
      </c>
      <c r="R24" s="638"/>
      <c r="S24" s="638"/>
      <c r="T24" s="639"/>
      <c r="U24" s="19" t="s">
        <v>125</v>
      </c>
      <c r="V24" s="637" t="s">
        <v>126</v>
      </c>
      <c r="W24" s="638"/>
      <c r="X24" s="638"/>
      <c r="Y24" s="639"/>
      <c r="Z24" s="19" t="s">
        <v>125</v>
      </c>
      <c r="AA24" s="638" t="s">
        <v>263</v>
      </c>
      <c r="AB24" s="638"/>
      <c r="AC24" s="660"/>
    </row>
    <row r="25" spans="2:29" ht="21.75" customHeight="1">
      <c r="B25" s="117"/>
      <c r="C25" s="119" t="s">
        <v>41</v>
      </c>
      <c r="D25" s="265" t="s">
        <v>406</v>
      </c>
      <c r="E25" s="227">
        <v>1700</v>
      </c>
      <c r="F25" s="369"/>
      <c r="G25" s="449"/>
      <c r="H25" s="450" t="s">
        <v>127</v>
      </c>
      <c r="I25" s="451" t="s">
        <v>401</v>
      </c>
      <c r="J25" s="466">
        <v>1450</v>
      </c>
      <c r="K25" s="435"/>
      <c r="L25" s="1"/>
      <c r="M25" s="134"/>
      <c r="N25" s="1"/>
      <c r="O25" s="210"/>
      <c r="P25" s="261"/>
      <c r="Q25" s="117"/>
      <c r="R25" s="119" t="s">
        <v>43</v>
      </c>
      <c r="S25" s="387" t="s">
        <v>451</v>
      </c>
      <c r="T25" s="227">
        <v>850</v>
      </c>
      <c r="U25" s="369"/>
      <c r="V25" s="133"/>
      <c r="W25" s="134" t="s">
        <v>522</v>
      </c>
      <c r="X25" s="120"/>
      <c r="Y25" s="218">
        <v>650</v>
      </c>
      <c r="Z25" s="369"/>
      <c r="AA25" s="196"/>
      <c r="AB25" s="15"/>
      <c r="AC25" s="202"/>
    </row>
    <row r="26" spans="2:29" ht="21.75" customHeight="1">
      <c r="B26" s="96"/>
      <c r="C26" s="105" t="s">
        <v>44</v>
      </c>
      <c r="D26" s="131" t="s">
        <v>408</v>
      </c>
      <c r="E26" s="228">
        <v>1000</v>
      </c>
      <c r="F26" s="369"/>
      <c r="G26" s="133"/>
      <c r="H26" s="195" t="s">
        <v>40</v>
      </c>
      <c r="I26" s="204" t="s">
        <v>406</v>
      </c>
      <c r="J26" s="240">
        <v>1400</v>
      </c>
      <c r="K26" s="437"/>
      <c r="L26" s="103"/>
      <c r="M26" s="105"/>
      <c r="N26" s="103"/>
      <c r="O26" s="211"/>
      <c r="P26" s="261"/>
      <c r="Q26" s="96"/>
      <c r="R26" s="105" t="s">
        <v>610</v>
      </c>
      <c r="S26" s="97"/>
      <c r="T26" s="228">
        <v>500</v>
      </c>
      <c r="U26" s="369"/>
      <c r="V26" s="96"/>
      <c r="W26" s="105"/>
      <c r="X26" s="99"/>
      <c r="Y26" s="219"/>
      <c r="Z26" s="261"/>
      <c r="AA26" s="196"/>
      <c r="AB26" s="15"/>
      <c r="AC26" s="202"/>
    </row>
    <row r="27" spans="2:29" ht="21.75" customHeight="1">
      <c r="B27" s="96"/>
      <c r="C27" s="105" t="s">
        <v>45</v>
      </c>
      <c r="D27" s="131" t="s">
        <v>396</v>
      </c>
      <c r="E27" s="228">
        <v>1000</v>
      </c>
      <c r="F27" s="369"/>
      <c r="G27" s="96"/>
      <c r="H27" s="105" t="s">
        <v>42</v>
      </c>
      <c r="I27" s="132" t="s">
        <v>623</v>
      </c>
      <c r="J27" s="211">
        <v>3850</v>
      </c>
      <c r="K27" s="369"/>
      <c r="L27" s="103"/>
      <c r="M27" s="103"/>
      <c r="N27" s="103"/>
      <c r="O27" s="211"/>
      <c r="P27" s="261"/>
      <c r="Q27" s="96"/>
      <c r="R27" s="105"/>
      <c r="S27" s="97"/>
      <c r="T27" s="452"/>
      <c r="U27" s="261"/>
      <c r="V27" s="96"/>
      <c r="W27" s="103"/>
      <c r="X27" s="99"/>
      <c r="Y27" s="219"/>
      <c r="Z27" s="261"/>
      <c r="AA27" s="196"/>
      <c r="AB27" s="15"/>
      <c r="AC27" s="202"/>
    </row>
    <row r="28" spans="2:29" ht="21.75" customHeight="1">
      <c r="B28" s="96"/>
      <c r="C28" s="105"/>
      <c r="D28" s="132"/>
      <c r="E28" s="211"/>
      <c r="F28" s="261"/>
      <c r="G28" s="96"/>
      <c r="H28" s="105"/>
      <c r="I28" s="216"/>
      <c r="J28" s="219"/>
      <c r="K28" s="261"/>
      <c r="L28" s="103"/>
      <c r="M28" s="103"/>
      <c r="N28" s="103"/>
      <c r="O28" s="211"/>
      <c r="P28" s="261"/>
      <c r="Q28" s="96"/>
      <c r="R28" s="105"/>
      <c r="S28" s="99"/>
      <c r="T28" s="246"/>
      <c r="U28" s="261"/>
      <c r="V28" s="96"/>
      <c r="W28" s="103"/>
      <c r="X28" s="99"/>
      <c r="Y28" s="273"/>
      <c r="Z28" s="261"/>
      <c r="AA28" s="196"/>
      <c r="AB28" s="15"/>
      <c r="AC28" s="202"/>
    </row>
    <row r="29" spans="2:29" ht="21.75" customHeight="1">
      <c r="B29" s="133"/>
      <c r="C29" s="134"/>
      <c r="D29" s="145"/>
      <c r="E29" s="240"/>
      <c r="F29" s="372"/>
      <c r="G29" s="676" t="s">
        <v>2</v>
      </c>
      <c r="H29" s="677"/>
      <c r="I29" s="677"/>
      <c r="J29" s="221">
        <f>SUM(J25:J28)</f>
        <v>6700</v>
      </c>
      <c r="K29" s="193">
        <f>SUM(K25:K28)</f>
        <v>0</v>
      </c>
      <c r="L29" s="1"/>
      <c r="M29" s="1"/>
      <c r="N29" s="1"/>
      <c r="O29" s="240"/>
      <c r="P29" s="372"/>
      <c r="Q29" s="133"/>
      <c r="R29" s="134"/>
      <c r="S29" s="124"/>
      <c r="T29" s="281"/>
      <c r="U29" s="372"/>
      <c r="V29" s="133"/>
      <c r="W29" s="1"/>
      <c r="X29" s="124"/>
      <c r="Y29" s="279"/>
      <c r="Z29" s="372"/>
      <c r="AA29" s="196"/>
      <c r="AB29" s="15"/>
      <c r="AC29" s="202"/>
    </row>
    <row r="30" spans="2:29" ht="21.75" customHeight="1">
      <c r="B30" s="637" t="s">
        <v>2</v>
      </c>
      <c r="C30" s="638"/>
      <c r="D30" s="638"/>
      <c r="E30" s="213">
        <f>SUM(E25:E29)</f>
        <v>3700</v>
      </c>
      <c r="F30" s="215">
        <f>SUM(F25:F29)</f>
        <v>0</v>
      </c>
      <c r="G30" s="637" t="s">
        <v>120</v>
      </c>
      <c r="H30" s="638"/>
      <c r="I30" s="638"/>
      <c r="J30" s="226">
        <f>SUM(E30+J29)</f>
        <v>10400</v>
      </c>
      <c r="K30" s="168">
        <f>SUM(K29+F30)</f>
        <v>0</v>
      </c>
      <c r="L30" s="638" t="s">
        <v>2</v>
      </c>
      <c r="M30" s="638"/>
      <c r="N30" s="638"/>
      <c r="O30" s="213">
        <f>SUM(O25:O29)</f>
        <v>0</v>
      </c>
      <c r="P30" s="406">
        <f>SUM(P25:P29)</f>
        <v>0</v>
      </c>
      <c r="Q30" s="637" t="s">
        <v>2</v>
      </c>
      <c r="R30" s="638"/>
      <c r="S30" s="639"/>
      <c r="T30" s="230">
        <f>SUM(T25:T29)</f>
        <v>1350</v>
      </c>
      <c r="U30" s="398">
        <f>SUM(U25:U29)</f>
        <v>0</v>
      </c>
      <c r="V30" s="637" t="s">
        <v>2</v>
      </c>
      <c r="W30" s="638"/>
      <c r="X30" s="639"/>
      <c r="Y30" s="226">
        <f>SUM(Y25:Y29)</f>
        <v>650</v>
      </c>
      <c r="Z30" s="398">
        <f>SUM(Z25:Z29)</f>
        <v>0</v>
      </c>
      <c r="AA30" s="673"/>
      <c r="AB30" s="673"/>
      <c r="AC30" s="178"/>
    </row>
    <row r="31" spans="2:30" ht="13.5" customHeight="1">
      <c r="B31" s="14" t="s">
        <v>572</v>
      </c>
      <c r="C31" s="13"/>
      <c r="D31" s="1"/>
      <c r="E31" s="222"/>
      <c r="F31" s="374"/>
      <c r="G31" s="1"/>
      <c r="H31" s="1"/>
      <c r="I31" s="1"/>
      <c r="J31" s="222"/>
      <c r="K31" s="375"/>
      <c r="L31" s="1"/>
      <c r="M31" s="1"/>
      <c r="N31" s="1"/>
      <c r="O31" s="222"/>
      <c r="P31" s="191"/>
      <c r="Q31" s="1"/>
      <c r="R31" s="1"/>
      <c r="S31" s="1"/>
      <c r="T31" s="222"/>
      <c r="U31" s="375"/>
      <c r="V31" s="1"/>
      <c r="W31" s="1"/>
      <c r="X31" s="1"/>
      <c r="Y31" s="222"/>
      <c r="Z31" s="191"/>
      <c r="AA31" s="110"/>
      <c r="AB31" s="41"/>
      <c r="AC31" s="7"/>
      <c r="AD31" s="110"/>
    </row>
    <row r="32" spans="2:29" ht="14.25" customHeight="1">
      <c r="B32" s="669" t="s">
        <v>575</v>
      </c>
      <c r="C32" s="670"/>
      <c r="D32" s="670"/>
      <c r="E32" s="670"/>
      <c r="F32" s="670"/>
      <c r="G32" s="670"/>
      <c r="H32" s="670"/>
      <c r="I32" s="670"/>
      <c r="J32" s="670"/>
      <c r="K32" s="670"/>
      <c r="L32" s="670"/>
      <c r="M32" s="670"/>
      <c r="N32" s="670"/>
      <c r="O32" s="670"/>
      <c r="P32" s="670"/>
      <c r="Q32" s="670"/>
      <c r="R32" s="670"/>
      <c r="S32" s="670"/>
      <c r="T32" s="670"/>
      <c r="U32" s="670"/>
      <c r="V32" s="670"/>
      <c r="W32" s="670"/>
      <c r="X32" s="670"/>
      <c r="Y32" s="670"/>
      <c r="Z32" s="670"/>
      <c r="AA32" s="670"/>
      <c r="AB32" s="670"/>
      <c r="AC32" s="670"/>
    </row>
    <row r="33" spans="2:29" ht="14.25" customHeight="1">
      <c r="B33" s="669" t="s">
        <v>626</v>
      </c>
      <c r="C33" s="670"/>
      <c r="D33" s="670"/>
      <c r="E33" s="670"/>
      <c r="F33" s="670"/>
      <c r="G33" s="670"/>
      <c r="H33" s="670"/>
      <c r="I33" s="670"/>
      <c r="J33" s="670"/>
      <c r="K33" s="670"/>
      <c r="L33" s="670"/>
      <c r="M33" s="670"/>
      <c r="N33" s="670"/>
      <c r="O33" s="670"/>
      <c r="P33" s="670"/>
      <c r="Q33" s="670"/>
      <c r="R33" s="670"/>
      <c r="S33" s="670"/>
      <c r="T33" s="670"/>
      <c r="U33" s="670"/>
      <c r="V33" s="670"/>
      <c r="W33" s="670"/>
      <c r="X33" s="670"/>
      <c r="Y33" s="670"/>
      <c r="Z33" s="670"/>
      <c r="AA33" s="670"/>
      <c r="AB33" s="670"/>
      <c r="AC33" s="670"/>
    </row>
    <row r="34" spans="2:29" ht="13.5">
      <c r="B34" s="669" t="s">
        <v>573</v>
      </c>
      <c r="C34" s="670"/>
      <c r="D34" s="670"/>
      <c r="E34" s="670"/>
      <c r="F34" s="670"/>
      <c r="G34" s="670"/>
      <c r="H34" s="670"/>
      <c r="I34" s="670"/>
      <c r="J34" s="670"/>
      <c r="K34" s="670"/>
      <c r="L34" s="670"/>
      <c r="M34" s="670"/>
      <c r="N34" s="670"/>
      <c r="O34" s="670"/>
      <c r="P34" s="670"/>
      <c r="Q34" s="670"/>
      <c r="R34" s="670"/>
      <c r="S34" s="670"/>
      <c r="T34" s="670"/>
      <c r="U34" s="670"/>
      <c r="V34" s="670"/>
      <c r="W34" s="670"/>
      <c r="X34" s="670"/>
      <c r="Y34" s="670"/>
      <c r="Z34" s="670"/>
      <c r="AA34" s="670"/>
      <c r="AB34" s="670"/>
      <c r="AC34" s="670"/>
    </row>
    <row r="35" spans="2:26" ht="8.25" customHeight="1">
      <c r="B35" s="14"/>
      <c r="C35" s="1"/>
      <c r="D35" s="1"/>
      <c r="E35" s="222"/>
      <c r="F35" s="374"/>
      <c r="G35" s="1"/>
      <c r="H35" s="1"/>
      <c r="I35" s="1"/>
      <c r="J35" s="222"/>
      <c r="K35" s="375"/>
      <c r="L35" s="1"/>
      <c r="M35" s="1"/>
      <c r="N35" s="1"/>
      <c r="O35" s="222"/>
      <c r="P35" s="191"/>
      <c r="Q35" s="1"/>
      <c r="R35" s="1"/>
      <c r="S35" s="1"/>
      <c r="T35" s="222"/>
      <c r="U35" s="375"/>
      <c r="V35" s="1"/>
      <c r="W35" s="1"/>
      <c r="X35" s="1"/>
      <c r="Y35" s="222"/>
      <c r="Z35" s="191"/>
    </row>
    <row r="36" spans="2:31" ht="14.25">
      <c r="B36" s="94" t="s">
        <v>355</v>
      </c>
      <c r="C36" s="2"/>
      <c r="E36" s="2"/>
      <c r="F36" s="2"/>
      <c r="J36" s="2"/>
      <c r="K36" s="2"/>
      <c r="M36" s="2"/>
      <c r="O36" s="2"/>
      <c r="P36" s="2"/>
      <c r="R36" s="1"/>
      <c r="T36" s="148"/>
      <c r="U36" s="5"/>
      <c r="AA36" s="110"/>
      <c r="AB36" s="41" t="str">
        <f>'表紙'!P36</f>
        <v>（2024年4月現在）</v>
      </c>
      <c r="AC36" s="7" t="s">
        <v>356</v>
      </c>
      <c r="AD36" s="110"/>
      <c r="AE36" s="7"/>
    </row>
  </sheetData>
  <sheetProtection password="CCCF" sheet="1" selectLockedCells="1"/>
  <mergeCells count="54">
    <mergeCell ref="B32:AC32"/>
    <mergeCell ref="B33:AC33"/>
    <mergeCell ref="B34:AC34"/>
    <mergeCell ref="V22:X22"/>
    <mergeCell ref="L22:N22"/>
    <mergeCell ref="W3:Y3"/>
    <mergeCell ref="V5:Y5"/>
    <mergeCell ref="Q4:R4"/>
    <mergeCell ref="L5:O5"/>
    <mergeCell ref="Q22:S22"/>
    <mergeCell ref="Q23:R23"/>
    <mergeCell ref="Q5:T5"/>
    <mergeCell ref="B22:D22"/>
    <mergeCell ref="B24:E24"/>
    <mergeCell ref="C23:E23"/>
    <mergeCell ref="F23:G23"/>
    <mergeCell ref="H23:I23"/>
    <mergeCell ref="O23:P23"/>
    <mergeCell ref="R17:T17"/>
    <mergeCell ref="C4:E4"/>
    <mergeCell ref="F4:G4"/>
    <mergeCell ref="G22:I22"/>
    <mergeCell ref="G21:I21"/>
    <mergeCell ref="H4:I4"/>
    <mergeCell ref="O4:P4"/>
    <mergeCell ref="B5:E5"/>
    <mergeCell ref="G5:J5"/>
    <mergeCell ref="B30:D30"/>
    <mergeCell ref="G30:I30"/>
    <mergeCell ref="L30:N30"/>
    <mergeCell ref="Q30:S30"/>
    <mergeCell ref="V30:X30"/>
    <mergeCell ref="Q24:T24"/>
    <mergeCell ref="G29:I29"/>
    <mergeCell ref="V24:Y24"/>
    <mergeCell ref="L24:O24"/>
    <mergeCell ref="G24:J24"/>
    <mergeCell ref="W2:Y2"/>
    <mergeCell ref="E2:G2"/>
    <mergeCell ref="N2:P2"/>
    <mergeCell ref="Q2:V2"/>
    <mergeCell ref="E3:G3"/>
    <mergeCell ref="H3:M3"/>
    <mergeCell ref="N3:P3"/>
    <mergeCell ref="Q3:V3"/>
    <mergeCell ref="H2:M2"/>
    <mergeCell ref="AA22:AB22"/>
    <mergeCell ref="AA23:AB23"/>
    <mergeCell ref="AA24:AC24"/>
    <mergeCell ref="AA30:AB30"/>
    <mergeCell ref="Z2:AC2"/>
    <mergeCell ref="Z3:AB3"/>
    <mergeCell ref="AA5:AC5"/>
    <mergeCell ref="AB10:AC10"/>
  </mergeCells>
  <conditionalFormatting sqref="F6 Z17:Z21 U17:U21 P11:P21">
    <cfRule type="expression" priority="123" dxfId="0" stopIfTrue="1">
      <formula>F6&gt;E6</formula>
    </cfRule>
  </conditionalFormatting>
  <conditionalFormatting sqref="F7">
    <cfRule type="expression" priority="122" dxfId="0" stopIfTrue="1">
      <formula>F7&gt;E7</formula>
    </cfRule>
  </conditionalFormatting>
  <conditionalFormatting sqref="F8">
    <cfRule type="expression" priority="121" dxfId="0" stopIfTrue="1">
      <formula>F8&gt;E8</formula>
    </cfRule>
  </conditionalFormatting>
  <conditionalFormatting sqref="F9">
    <cfRule type="expression" priority="120" dxfId="0" stopIfTrue="1">
      <formula>F9&gt;E9</formula>
    </cfRule>
  </conditionalFormatting>
  <conditionalFormatting sqref="F10">
    <cfRule type="expression" priority="119" dxfId="0" stopIfTrue="1">
      <formula>F10&gt;E10</formula>
    </cfRule>
  </conditionalFormatting>
  <conditionalFormatting sqref="F11">
    <cfRule type="expression" priority="118" dxfId="0" stopIfTrue="1">
      <formula>F11&gt;E11</formula>
    </cfRule>
  </conditionalFormatting>
  <conditionalFormatting sqref="F12:F13">
    <cfRule type="expression" priority="117" dxfId="0" stopIfTrue="1">
      <formula>F12&gt;E12</formula>
    </cfRule>
  </conditionalFormatting>
  <conditionalFormatting sqref="F13:F14">
    <cfRule type="expression" priority="115" dxfId="0" stopIfTrue="1">
      <formula>F13&gt;E13</formula>
    </cfRule>
  </conditionalFormatting>
  <conditionalFormatting sqref="F14:F15">
    <cfRule type="expression" priority="114" dxfId="0" stopIfTrue="1">
      <formula>F14&gt;E14</formula>
    </cfRule>
  </conditionalFormatting>
  <conditionalFormatting sqref="F15:F16">
    <cfRule type="expression" priority="113" dxfId="0" stopIfTrue="1">
      <formula>F15&gt;E15</formula>
    </cfRule>
  </conditionalFormatting>
  <conditionalFormatting sqref="F16">
    <cfRule type="expression" priority="112" dxfId="0" stopIfTrue="1">
      <formula>F16&gt;E16</formula>
    </cfRule>
  </conditionalFormatting>
  <conditionalFormatting sqref="F20">
    <cfRule type="expression" priority="108" dxfId="0" stopIfTrue="1">
      <formula>F20&gt;E20</formula>
    </cfRule>
  </conditionalFormatting>
  <conditionalFormatting sqref="K6">
    <cfRule type="expression" priority="106" dxfId="0" stopIfTrue="1">
      <formula>K6&gt;J6</formula>
    </cfRule>
  </conditionalFormatting>
  <conditionalFormatting sqref="K7">
    <cfRule type="expression" priority="105" dxfId="0" stopIfTrue="1">
      <formula>K7&gt;J7</formula>
    </cfRule>
  </conditionalFormatting>
  <conditionalFormatting sqref="K8">
    <cfRule type="expression" priority="104" dxfId="0" stopIfTrue="1">
      <formula>K8&gt;J8</formula>
    </cfRule>
  </conditionalFormatting>
  <conditionalFormatting sqref="K9">
    <cfRule type="expression" priority="103" dxfId="0" stopIfTrue="1">
      <formula>K9&gt;J9</formula>
    </cfRule>
  </conditionalFormatting>
  <conditionalFormatting sqref="K10">
    <cfRule type="expression" priority="102" dxfId="0" stopIfTrue="1">
      <formula>K10&gt;J10</formula>
    </cfRule>
  </conditionalFormatting>
  <conditionalFormatting sqref="K11">
    <cfRule type="expression" priority="101" dxfId="0" stopIfTrue="1">
      <formula>K11&gt;J11</formula>
    </cfRule>
  </conditionalFormatting>
  <conditionalFormatting sqref="K12">
    <cfRule type="expression" priority="100" dxfId="0" stopIfTrue="1">
      <formula>K12&gt;J12</formula>
    </cfRule>
  </conditionalFormatting>
  <conditionalFormatting sqref="K13">
    <cfRule type="expression" priority="99" dxfId="0" stopIfTrue="1">
      <formula>K13&gt;J13</formula>
    </cfRule>
  </conditionalFormatting>
  <conditionalFormatting sqref="K14">
    <cfRule type="expression" priority="98" dxfId="0" stopIfTrue="1">
      <formula>K14&gt;J14</formula>
    </cfRule>
  </conditionalFormatting>
  <conditionalFormatting sqref="Z6">
    <cfRule type="expression" priority="73" dxfId="0" stopIfTrue="1">
      <formula>Z6&gt;Y6</formula>
    </cfRule>
  </conditionalFormatting>
  <conditionalFormatting sqref="Z7">
    <cfRule type="expression" priority="72" dxfId="0" stopIfTrue="1">
      <formula>Z7&gt;Y7</formula>
    </cfRule>
  </conditionalFormatting>
  <conditionalFormatting sqref="Z8">
    <cfRule type="expression" priority="71" dxfId="0" stopIfTrue="1">
      <formula>Z8&gt;Y8</formula>
    </cfRule>
  </conditionalFormatting>
  <conditionalFormatting sqref="Z9">
    <cfRule type="expression" priority="70" dxfId="0" stopIfTrue="1">
      <formula>Z9&gt;Y9</formula>
    </cfRule>
  </conditionalFormatting>
  <conditionalFormatting sqref="Z10">
    <cfRule type="expression" priority="69" dxfId="0" stopIfTrue="1">
      <formula>Z10&gt;Y10</formula>
    </cfRule>
  </conditionalFormatting>
  <conditionalFormatting sqref="Z11">
    <cfRule type="expression" priority="68" dxfId="0" stopIfTrue="1">
      <formula>Z11&gt;Y11</formula>
    </cfRule>
  </conditionalFormatting>
  <conditionalFormatting sqref="Z12">
    <cfRule type="expression" priority="67" dxfId="0" stopIfTrue="1">
      <formula>Z12&gt;Y12</formula>
    </cfRule>
  </conditionalFormatting>
  <conditionalFormatting sqref="Z13">
    <cfRule type="expression" priority="66" dxfId="0" stopIfTrue="1">
      <formula>Z13&gt;Y13</formula>
    </cfRule>
  </conditionalFormatting>
  <conditionalFormatting sqref="Z14">
    <cfRule type="expression" priority="65" dxfId="0" stopIfTrue="1">
      <formula>Z14&gt;Y14</formula>
    </cfRule>
  </conditionalFormatting>
  <conditionalFormatting sqref="Z15">
    <cfRule type="expression" priority="64" dxfId="0" stopIfTrue="1">
      <formula>Z15&gt;Y15</formula>
    </cfRule>
  </conditionalFormatting>
  <conditionalFormatting sqref="Z16">
    <cfRule type="expression" priority="63" dxfId="0" stopIfTrue="1">
      <formula>Z16&gt;Y16</formula>
    </cfRule>
  </conditionalFormatting>
  <conditionalFormatting sqref="F25">
    <cfRule type="expression" priority="61" dxfId="0" stopIfTrue="1">
      <formula>F25&gt;E25</formula>
    </cfRule>
  </conditionalFormatting>
  <conditionalFormatting sqref="F26">
    <cfRule type="expression" priority="60" dxfId="0" stopIfTrue="1">
      <formula>F26&gt;E26</formula>
    </cfRule>
  </conditionalFormatting>
  <conditionalFormatting sqref="F27">
    <cfRule type="expression" priority="59" dxfId="0" stopIfTrue="1">
      <formula>F27&gt;E27</formula>
    </cfRule>
  </conditionalFormatting>
  <conditionalFormatting sqref="K25">
    <cfRule type="expression" priority="58" dxfId="0" stopIfTrue="1">
      <formula>K25&gt;J25</formula>
    </cfRule>
  </conditionalFormatting>
  <conditionalFormatting sqref="K26">
    <cfRule type="expression" priority="57" dxfId="0" stopIfTrue="1">
      <formula>K26&gt;J26</formula>
    </cfRule>
  </conditionalFormatting>
  <conditionalFormatting sqref="K27">
    <cfRule type="expression" priority="56" dxfId="0" stopIfTrue="1">
      <formula>K27&gt;J27</formula>
    </cfRule>
  </conditionalFormatting>
  <conditionalFormatting sqref="P25">
    <cfRule type="expression" priority="55" dxfId="0" stopIfTrue="1">
      <formula>P25&gt;O25</formula>
    </cfRule>
  </conditionalFormatting>
  <conditionalFormatting sqref="P26">
    <cfRule type="expression" priority="54" dxfId="0" stopIfTrue="1">
      <formula>P26&gt;O26</formula>
    </cfRule>
  </conditionalFormatting>
  <conditionalFormatting sqref="U25">
    <cfRule type="expression" priority="53" dxfId="0" stopIfTrue="1">
      <formula>U25&gt;T25</formula>
    </cfRule>
  </conditionalFormatting>
  <conditionalFormatting sqref="U26">
    <cfRule type="expression" priority="52" dxfId="0" stopIfTrue="1">
      <formula>U26&gt;T26</formula>
    </cfRule>
  </conditionalFormatting>
  <conditionalFormatting sqref="U27">
    <cfRule type="expression" priority="51" dxfId="0" stopIfTrue="1">
      <formula>U27&gt;T27</formula>
    </cfRule>
  </conditionalFormatting>
  <conditionalFormatting sqref="Z25">
    <cfRule type="expression" priority="50" dxfId="0" stopIfTrue="1">
      <formula>Z25&gt;Y25</formula>
    </cfRule>
  </conditionalFormatting>
  <conditionalFormatting sqref="Z6">
    <cfRule type="expression" priority="48" dxfId="0" stopIfTrue="1">
      <formula>Z6&gt;Y6</formula>
    </cfRule>
  </conditionalFormatting>
  <conditionalFormatting sqref="Z7">
    <cfRule type="expression" priority="47" dxfId="0" stopIfTrue="1">
      <formula>Z7&gt;Y7</formula>
    </cfRule>
  </conditionalFormatting>
  <conditionalFormatting sqref="Z8">
    <cfRule type="expression" priority="46" dxfId="0" stopIfTrue="1">
      <formula>Z8&gt;Y8</formula>
    </cfRule>
  </conditionalFormatting>
  <conditionalFormatting sqref="Z9">
    <cfRule type="expression" priority="45" dxfId="0" stopIfTrue="1">
      <formula>Z9&gt;Y9</formula>
    </cfRule>
  </conditionalFormatting>
  <conditionalFormatting sqref="Z10">
    <cfRule type="expression" priority="44" dxfId="0" stopIfTrue="1">
      <formula>Z10&gt;Y10</formula>
    </cfRule>
  </conditionalFormatting>
  <conditionalFormatting sqref="Z11">
    <cfRule type="expression" priority="43" dxfId="0" stopIfTrue="1">
      <formula>Z11&gt;Y11</formula>
    </cfRule>
  </conditionalFormatting>
  <conditionalFormatting sqref="Z12">
    <cfRule type="expression" priority="42" dxfId="0" stopIfTrue="1">
      <formula>Z12&gt;Y12</formula>
    </cfRule>
  </conditionalFormatting>
  <conditionalFormatting sqref="Z13">
    <cfRule type="expression" priority="41" dxfId="0" stopIfTrue="1">
      <formula>Z13&gt;Y13</formula>
    </cfRule>
  </conditionalFormatting>
  <conditionalFormatting sqref="Z14">
    <cfRule type="expression" priority="40" dxfId="0" stopIfTrue="1">
      <formula>Z14&gt;Y14</formula>
    </cfRule>
  </conditionalFormatting>
  <conditionalFormatting sqref="Z15">
    <cfRule type="expression" priority="39" dxfId="0" stopIfTrue="1">
      <formula>Z15&gt;Y15</formula>
    </cfRule>
  </conditionalFormatting>
  <conditionalFormatting sqref="Z16">
    <cfRule type="expression" priority="38" dxfId="0" stopIfTrue="1">
      <formula>Z16&gt;Y16</formula>
    </cfRule>
  </conditionalFormatting>
  <conditionalFormatting sqref="P6">
    <cfRule type="expression" priority="37" dxfId="0" stopIfTrue="1">
      <formula>P6&gt;O6</formula>
    </cfRule>
  </conditionalFormatting>
  <conditionalFormatting sqref="P7">
    <cfRule type="expression" priority="32" dxfId="0" stopIfTrue="1">
      <formula>P7&gt;O7</formula>
    </cfRule>
  </conditionalFormatting>
  <conditionalFormatting sqref="P8">
    <cfRule type="expression" priority="31" dxfId="0" stopIfTrue="1">
      <formula>P8&gt;O8</formula>
    </cfRule>
  </conditionalFormatting>
  <conditionalFormatting sqref="P9">
    <cfRule type="expression" priority="30" dxfId="0" stopIfTrue="1">
      <formula>P9&gt;O9</formula>
    </cfRule>
  </conditionalFormatting>
  <conditionalFormatting sqref="P10">
    <cfRule type="expression" priority="29" dxfId="0" stopIfTrue="1">
      <formula>P10&gt;O10</formula>
    </cfRule>
  </conditionalFormatting>
  <conditionalFormatting sqref="U6">
    <cfRule type="expression" priority="28" dxfId="0" stopIfTrue="1">
      <formula>U6&gt;T6</formula>
    </cfRule>
  </conditionalFormatting>
  <conditionalFormatting sqref="U7">
    <cfRule type="expression" priority="27" dxfId="0" stopIfTrue="1">
      <formula>U7&gt;T7</formula>
    </cfRule>
  </conditionalFormatting>
  <conditionalFormatting sqref="U8">
    <cfRule type="expression" priority="26" dxfId="0" stopIfTrue="1">
      <formula>U8&gt;T8</formula>
    </cfRule>
  </conditionalFormatting>
  <conditionalFormatting sqref="U9">
    <cfRule type="expression" priority="25" dxfId="0" stopIfTrue="1">
      <formula>U9&gt;T9</formula>
    </cfRule>
  </conditionalFormatting>
  <conditionalFormatting sqref="U10">
    <cfRule type="expression" priority="24" dxfId="0" stopIfTrue="1">
      <formula>U10&gt;T10</formula>
    </cfRule>
  </conditionalFormatting>
  <conditionalFormatting sqref="U11">
    <cfRule type="expression" priority="23" dxfId="0" stopIfTrue="1">
      <formula>U11&gt;T11</formula>
    </cfRule>
  </conditionalFormatting>
  <conditionalFormatting sqref="U12">
    <cfRule type="expression" priority="22" dxfId="0" stopIfTrue="1">
      <formula>U12&gt;T12</formula>
    </cfRule>
  </conditionalFormatting>
  <conditionalFormatting sqref="U13">
    <cfRule type="expression" priority="21" dxfId="0" stopIfTrue="1">
      <formula>U13&gt;T13</formula>
    </cfRule>
  </conditionalFormatting>
  <conditionalFormatting sqref="U14">
    <cfRule type="expression" priority="20" dxfId="0" stopIfTrue="1">
      <formula>U14&gt;T14</formula>
    </cfRule>
  </conditionalFormatting>
  <conditionalFormatting sqref="U15">
    <cfRule type="expression" priority="19" dxfId="0" stopIfTrue="1">
      <formula>U15&gt;T15</formula>
    </cfRule>
  </conditionalFormatting>
  <conditionalFormatting sqref="U16">
    <cfRule type="expression" priority="18" dxfId="0" stopIfTrue="1">
      <formula>U16&gt;T16</formula>
    </cfRule>
  </conditionalFormatting>
  <conditionalFormatting sqref="F28:F29 K28 P27:P29 U28:U29 Z26:Z29 K15:K16 F20:F21 K19:K20">
    <cfRule type="expression" priority="17" dxfId="0" stopIfTrue="1">
      <formula>F15&gt;E15</formula>
    </cfRule>
  </conditionalFormatting>
  <conditionalFormatting sqref="F20">
    <cfRule type="expression" priority="13" dxfId="0" stopIfTrue="1">
      <formula>F20&gt;E20</formula>
    </cfRule>
  </conditionalFormatting>
  <conditionalFormatting sqref="K17">
    <cfRule type="expression" priority="12" dxfId="0" stopIfTrue="1">
      <formula>K17&gt;J17</formula>
    </cfRule>
  </conditionalFormatting>
  <conditionalFormatting sqref="K18">
    <cfRule type="expression" priority="11" dxfId="0" stopIfTrue="1">
      <formula>K18&gt;J18</formula>
    </cfRule>
  </conditionalFormatting>
  <conditionalFormatting sqref="F17">
    <cfRule type="expression" priority="9" dxfId="0" stopIfTrue="1">
      <formula>F17&gt;E17</formula>
    </cfRule>
  </conditionalFormatting>
  <conditionalFormatting sqref="F18">
    <cfRule type="expression" priority="8" dxfId="0" stopIfTrue="1">
      <formula>F18&gt;E18</formula>
    </cfRule>
  </conditionalFormatting>
  <conditionalFormatting sqref="F19">
    <cfRule type="expression" priority="7" dxfId="0" stopIfTrue="1">
      <formula>F19&gt;E19</formula>
    </cfRule>
  </conditionalFormatting>
  <conditionalFormatting sqref="K6">
    <cfRule type="expression" priority="6" dxfId="0" stopIfTrue="1">
      <formula>K6&gt;J6</formula>
    </cfRule>
  </conditionalFormatting>
  <conditionalFormatting sqref="K7">
    <cfRule type="expression" priority="5" dxfId="0" stopIfTrue="1">
      <formula>K7&gt;J7</formula>
    </cfRule>
  </conditionalFormatting>
  <conditionalFormatting sqref="K8">
    <cfRule type="expression" priority="4" dxfId="0" stopIfTrue="1">
      <formula>K8&gt;J8</formula>
    </cfRule>
  </conditionalFormatting>
  <conditionalFormatting sqref="K9">
    <cfRule type="expression" priority="3" dxfId="0" stopIfTrue="1">
      <formula>K9&gt;J9</formula>
    </cfRule>
  </conditionalFormatting>
  <conditionalFormatting sqref="K10">
    <cfRule type="expression" priority="2" dxfId="0" stopIfTrue="1">
      <formula>K10&gt;J10</formula>
    </cfRule>
  </conditionalFormatting>
  <conditionalFormatting sqref="K11">
    <cfRule type="expression" priority="1" dxfId="0" stopIfTrue="1">
      <formula>K11&gt;J11</formula>
    </cfRule>
  </conditionalFormatting>
  <dataValidations count="3"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Z25:Z29 P25:P29 U25:U29 F25:F29 K25:K28 U17:U21 P11:P21 Z6:Z21 F6:F21 K6:K20">
      <formula1>AND(Z25&lt;=Y25,MOD(Z25,50)=0)</formula1>
    </dataValidation>
    <dataValidation operator="lessThanOrEqual" allowBlank="1" showInputMessage="1" showErrorMessage="1" sqref="C31:Z31 C35:Z35 H3:M3 B31:B35"/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U6:U16 P6:P10">
      <formula1>AND(U6&lt;=T6,MOD(U6,50)=0)</formula1>
    </dataValidation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S37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15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154" customWidth="1"/>
    <col min="10" max="10" width="7.625" style="4" customWidth="1"/>
    <col min="11" max="11" width="8.50390625" style="4" customWidth="1"/>
    <col min="12" max="12" width="0.7460937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123" ht="9" customHeight="1">
      <c r="G1" s="2"/>
      <c r="H1" s="2"/>
      <c r="I1" s="1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1"/>
      <c r="DS1" s="2"/>
    </row>
    <row r="2" spans="2:123" ht="28.5" customHeight="1">
      <c r="B2" s="12" t="s">
        <v>119</v>
      </c>
      <c r="C2" s="12"/>
      <c r="D2" s="155"/>
      <c r="E2" s="637" t="s">
        <v>6</v>
      </c>
      <c r="F2" s="638"/>
      <c r="G2" s="660"/>
      <c r="H2" s="653">
        <f>'表紙'!E3</f>
        <v>0</v>
      </c>
      <c r="I2" s="654"/>
      <c r="J2" s="654"/>
      <c r="K2" s="654"/>
      <c r="L2" s="654"/>
      <c r="M2" s="655"/>
      <c r="N2" s="637" t="s">
        <v>7</v>
      </c>
      <c r="O2" s="638"/>
      <c r="P2" s="660"/>
      <c r="Q2" s="654">
        <f>'表紙'!K3</f>
        <v>0</v>
      </c>
      <c r="R2" s="654"/>
      <c r="S2" s="654"/>
      <c r="T2" s="654"/>
      <c r="U2" s="654"/>
      <c r="V2" s="655"/>
      <c r="W2" s="637" t="s">
        <v>8</v>
      </c>
      <c r="X2" s="638"/>
      <c r="Y2" s="660"/>
      <c r="Z2" s="653">
        <f>'表紙'!P3</f>
        <v>0</v>
      </c>
      <c r="AA2" s="654"/>
      <c r="AB2" s="654"/>
      <c r="AC2" s="655"/>
      <c r="DS2" s="2"/>
    </row>
    <row r="3" spans="2:29" ht="28.5" customHeight="1">
      <c r="B3" s="6"/>
      <c r="C3" s="6"/>
      <c r="D3" s="156"/>
      <c r="E3" s="633" t="s">
        <v>9</v>
      </c>
      <c r="F3" s="634"/>
      <c r="G3" s="665"/>
      <c r="H3" s="666">
        <f>'表紙'!E4</f>
        <v>0</v>
      </c>
      <c r="I3" s="667"/>
      <c r="J3" s="667"/>
      <c r="K3" s="667"/>
      <c r="L3" s="667"/>
      <c r="M3" s="668"/>
      <c r="N3" s="637" t="s">
        <v>265</v>
      </c>
      <c r="O3" s="638"/>
      <c r="P3" s="660"/>
      <c r="Q3" s="658">
        <f>'表紙'!K4</f>
        <v>0</v>
      </c>
      <c r="R3" s="658"/>
      <c r="S3" s="658"/>
      <c r="T3" s="658"/>
      <c r="U3" s="658"/>
      <c r="V3" s="659"/>
      <c r="W3" s="637" t="s">
        <v>10</v>
      </c>
      <c r="X3" s="638"/>
      <c r="Y3" s="660"/>
      <c r="Z3" s="656">
        <f>SUM(O4+O23)</f>
        <v>0</v>
      </c>
      <c r="AA3" s="688"/>
      <c r="AB3" s="688"/>
      <c r="AC3" s="40" t="s">
        <v>1</v>
      </c>
    </row>
    <row r="4" spans="3:18" s="8" customFormat="1" ht="27.75" customHeight="1">
      <c r="C4" s="646" t="s">
        <v>141</v>
      </c>
      <c r="D4" s="646"/>
      <c r="E4" s="646"/>
      <c r="F4" s="647" t="s">
        <v>11</v>
      </c>
      <c r="G4" s="647"/>
      <c r="H4" s="648">
        <f>SUM(E22+J22+O22+T22+Y22)</f>
        <v>45300</v>
      </c>
      <c r="I4" s="648"/>
      <c r="J4" s="9" t="s">
        <v>1</v>
      </c>
      <c r="K4" s="9" t="s">
        <v>264</v>
      </c>
      <c r="L4" s="10"/>
      <c r="M4" s="11" t="s">
        <v>121</v>
      </c>
      <c r="N4" s="10"/>
      <c r="O4" s="649">
        <f>SUM(F22,K22,P22,U22,Z22)</f>
        <v>0</v>
      </c>
      <c r="P4" s="650"/>
      <c r="Q4" s="651" t="s">
        <v>1</v>
      </c>
      <c r="R4" s="651"/>
    </row>
    <row r="5" spans="2:29" ht="21.75" customHeight="1">
      <c r="B5" s="637" t="s">
        <v>138</v>
      </c>
      <c r="C5" s="638"/>
      <c r="D5" s="638"/>
      <c r="E5" s="639"/>
      <c r="F5" s="18" t="s">
        <v>125</v>
      </c>
      <c r="G5" s="637"/>
      <c r="H5" s="638"/>
      <c r="I5" s="638"/>
      <c r="J5" s="638"/>
      <c r="K5" s="38"/>
      <c r="L5" s="638" t="s">
        <v>139</v>
      </c>
      <c r="M5" s="638"/>
      <c r="N5" s="638"/>
      <c r="O5" s="639"/>
      <c r="P5" s="18" t="s">
        <v>125</v>
      </c>
      <c r="Q5" s="637" t="s">
        <v>140</v>
      </c>
      <c r="R5" s="638"/>
      <c r="S5" s="638"/>
      <c r="T5" s="638"/>
      <c r="U5" s="38" t="s">
        <v>125</v>
      </c>
      <c r="V5" s="638" t="s">
        <v>126</v>
      </c>
      <c r="W5" s="638"/>
      <c r="X5" s="638"/>
      <c r="Y5" s="639"/>
      <c r="Z5" s="18" t="s">
        <v>125</v>
      </c>
      <c r="AA5" s="652" t="s">
        <v>263</v>
      </c>
      <c r="AB5" s="642"/>
      <c r="AC5" s="643"/>
    </row>
    <row r="6" spans="2:29" ht="21.75" customHeight="1">
      <c r="B6" s="133"/>
      <c r="C6" s="203" t="s">
        <v>75</v>
      </c>
      <c r="D6" s="263" t="s">
        <v>569</v>
      </c>
      <c r="E6" s="218">
        <v>1850</v>
      </c>
      <c r="F6" s="435"/>
      <c r="G6" s="173"/>
      <c r="H6" s="689"/>
      <c r="I6" s="690"/>
      <c r="J6" s="222"/>
      <c r="K6" s="261"/>
      <c r="L6" s="1"/>
      <c r="M6" s="105" t="s">
        <v>276</v>
      </c>
      <c r="N6" s="103"/>
      <c r="O6" s="219">
        <v>550</v>
      </c>
      <c r="P6" s="435"/>
      <c r="Q6" s="117"/>
      <c r="R6" s="119" t="s">
        <v>46</v>
      </c>
      <c r="S6" s="387"/>
      <c r="T6" s="222">
        <v>1000</v>
      </c>
      <c r="U6" s="435"/>
      <c r="V6" s="117"/>
      <c r="W6" s="119" t="s">
        <v>456</v>
      </c>
      <c r="X6" s="120"/>
      <c r="Y6" s="227">
        <v>650</v>
      </c>
      <c r="Z6" s="435"/>
      <c r="AA6" s="183"/>
      <c r="AB6" s="153" t="s">
        <v>274</v>
      </c>
      <c r="AC6" s="185"/>
    </row>
    <row r="7" spans="2:29" ht="21.75" customHeight="1">
      <c r="B7" s="96"/>
      <c r="C7" s="256" t="s">
        <v>46</v>
      </c>
      <c r="D7" s="263" t="s">
        <v>569</v>
      </c>
      <c r="E7" s="219">
        <v>2300</v>
      </c>
      <c r="F7" s="369"/>
      <c r="G7" s="691"/>
      <c r="H7" s="692"/>
      <c r="I7" s="693"/>
      <c r="J7" s="223"/>
      <c r="K7" s="261"/>
      <c r="L7" s="103"/>
      <c r="M7" s="105" t="s">
        <v>279</v>
      </c>
      <c r="N7" s="103"/>
      <c r="O7" s="219">
        <v>1950</v>
      </c>
      <c r="P7" s="369"/>
      <c r="Q7" s="96"/>
      <c r="R7" s="105" t="s">
        <v>602</v>
      </c>
      <c r="S7" s="97"/>
      <c r="T7" s="223">
        <v>1600</v>
      </c>
      <c r="U7" s="369"/>
      <c r="V7" s="96"/>
      <c r="W7" s="105" t="s">
        <v>277</v>
      </c>
      <c r="X7" s="99"/>
      <c r="Y7" s="228">
        <v>550</v>
      </c>
      <c r="Z7" s="369"/>
      <c r="AA7" s="183"/>
      <c r="AB7" s="153" t="s">
        <v>644</v>
      </c>
      <c r="AC7" s="179"/>
    </row>
    <row r="8" spans="2:29" ht="21.75" customHeight="1">
      <c r="B8" s="96"/>
      <c r="C8" s="256" t="s">
        <v>47</v>
      </c>
      <c r="D8" s="263" t="s">
        <v>569</v>
      </c>
      <c r="E8" s="219">
        <v>3050</v>
      </c>
      <c r="F8" s="369"/>
      <c r="G8" s="123"/>
      <c r="H8" s="256"/>
      <c r="I8" s="266"/>
      <c r="J8" s="223"/>
      <c r="K8" s="261"/>
      <c r="L8" s="103"/>
      <c r="M8" s="105" t="s">
        <v>280</v>
      </c>
      <c r="N8" s="103"/>
      <c r="O8" s="219">
        <v>500</v>
      </c>
      <c r="P8" s="369"/>
      <c r="Q8" s="96"/>
      <c r="R8" s="105" t="s">
        <v>278</v>
      </c>
      <c r="S8" s="97" t="s">
        <v>452</v>
      </c>
      <c r="T8" s="223">
        <v>3200</v>
      </c>
      <c r="U8" s="369"/>
      <c r="V8" s="96"/>
      <c r="W8" s="390" t="s">
        <v>457</v>
      </c>
      <c r="X8" s="99"/>
      <c r="Y8" s="228">
        <v>500</v>
      </c>
      <c r="Z8" s="369"/>
      <c r="AA8" s="183"/>
      <c r="AB8" s="153"/>
      <c r="AC8" s="179"/>
    </row>
    <row r="9" spans="2:29" ht="21.75" customHeight="1">
      <c r="B9" s="96"/>
      <c r="C9" s="251" t="s">
        <v>189</v>
      </c>
      <c r="D9" s="263" t="s">
        <v>569</v>
      </c>
      <c r="E9" s="219">
        <v>1950</v>
      </c>
      <c r="F9" s="369"/>
      <c r="G9" s="123"/>
      <c r="H9" s="256"/>
      <c r="I9" s="267"/>
      <c r="J9" s="223"/>
      <c r="K9" s="261"/>
      <c r="L9" s="103"/>
      <c r="M9" s="105" t="s">
        <v>390</v>
      </c>
      <c r="N9" s="103"/>
      <c r="O9" s="219">
        <v>300</v>
      </c>
      <c r="P9" s="369"/>
      <c r="Q9" s="96"/>
      <c r="R9" s="105" t="s">
        <v>48</v>
      </c>
      <c r="S9" s="97"/>
      <c r="T9" s="223">
        <v>1400</v>
      </c>
      <c r="U9" s="369"/>
      <c r="V9" s="96"/>
      <c r="W9" s="105" t="s">
        <v>50</v>
      </c>
      <c r="X9" s="99"/>
      <c r="Y9" s="228">
        <v>1050</v>
      </c>
      <c r="Z9" s="369"/>
      <c r="AA9" s="183"/>
      <c r="AC9" s="179"/>
    </row>
    <row r="10" spans="2:29" ht="21.75" customHeight="1">
      <c r="B10" s="96"/>
      <c r="C10" s="256" t="s">
        <v>49</v>
      </c>
      <c r="D10" s="263" t="s">
        <v>569</v>
      </c>
      <c r="E10" s="219">
        <v>1550</v>
      </c>
      <c r="F10" s="369"/>
      <c r="G10" s="123"/>
      <c r="H10" s="256"/>
      <c r="I10" s="268"/>
      <c r="J10" s="223"/>
      <c r="K10" s="261"/>
      <c r="L10" s="103"/>
      <c r="M10" s="105" t="s">
        <v>277</v>
      </c>
      <c r="N10" s="103"/>
      <c r="O10" s="219">
        <v>200</v>
      </c>
      <c r="P10" s="369"/>
      <c r="Q10" s="96"/>
      <c r="R10" s="105" t="s">
        <v>275</v>
      </c>
      <c r="S10" s="97"/>
      <c r="T10" s="223">
        <v>1600</v>
      </c>
      <c r="U10" s="369"/>
      <c r="V10" s="96"/>
      <c r="W10" s="105"/>
      <c r="X10" s="99"/>
      <c r="Y10" s="228"/>
      <c r="Z10" s="261"/>
      <c r="AA10" s="183"/>
      <c r="AB10" s="153"/>
      <c r="AC10" s="185"/>
    </row>
    <row r="11" spans="2:29" ht="21.75" customHeight="1">
      <c r="B11" s="96"/>
      <c r="C11" s="256" t="s">
        <v>281</v>
      </c>
      <c r="D11" s="250" t="s">
        <v>399</v>
      </c>
      <c r="E11" s="219">
        <v>1250</v>
      </c>
      <c r="F11" s="369"/>
      <c r="G11" s="123"/>
      <c r="H11" s="256"/>
      <c r="I11" s="268"/>
      <c r="J11" s="223"/>
      <c r="K11" s="261"/>
      <c r="L11" s="103"/>
      <c r="M11" s="105"/>
      <c r="N11" s="103"/>
      <c r="O11" s="219"/>
      <c r="P11" s="261"/>
      <c r="Q11" s="96"/>
      <c r="R11" s="105" t="s">
        <v>279</v>
      </c>
      <c r="S11" s="97"/>
      <c r="T11" s="223">
        <v>1400</v>
      </c>
      <c r="U11" s="369"/>
      <c r="V11" s="96"/>
      <c r="W11" s="105"/>
      <c r="X11" s="99"/>
      <c r="Y11" s="228"/>
      <c r="Z11" s="261"/>
      <c r="AA11" s="183"/>
      <c r="AB11" s="153"/>
      <c r="AC11" s="185"/>
    </row>
    <row r="12" spans="2:29" ht="21.75" customHeight="1">
      <c r="B12" s="96"/>
      <c r="C12" s="392" t="s">
        <v>76</v>
      </c>
      <c r="D12" s="263" t="s">
        <v>569</v>
      </c>
      <c r="E12" s="219">
        <v>2650</v>
      </c>
      <c r="F12" s="369"/>
      <c r="G12" s="123"/>
      <c r="H12" s="256"/>
      <c r="I12" s="268"/>
      <c r="J12" s="223"/>
      <c r="K12" s="261"/>
      <c r="L12" s="103"/>
      <c r="M12" s="105"/>
      <c r="N12" s="103"/>
      <c r="O12" s="219"/>
      <c r="P12" s="261"/>
      <c r="Q12" s="96"/>
      <c r="R12" s="105" t="s">
        <v>280</v>
      </c>
      <c r="S12" s="97" t="s">
        <v>452</v>
      </c>
      <c r="T12" s="223">
        <v>600</v>
      </c>
      <c r="U12" s="369"/>
      <c r="V12" s="96"/>
      <c r="W12" s="105"/>
      <c r="X12" s="99"/>
      <c r="Y12" s="228"/>
      <c r="Z12" s="261"/>
      <c r="AA12" s="183"/>
      <c r="AB12" s="206"/>
      <c r="AC12" s="185"/>
    </row>
    <row r="13" spans="2:29" ht="21.75" customHeight="1">
      <c r="B13" s="96"/>
      <c r="C13" s="392" t="s">
        <v>77</v>
      </c>
      <c r="D13" s="263" t="s">
        <v>569</v>
      </c>
      <c r="E13" s="219">
        <v>1650</v>
      </c>
      <c r="F13" s="369"/>
      <c r="G13" s="123"/>
      <c r="H13" s="256"/>
      <c r="I13" s="267"/>
      <c r="J13" s="223"/>
      <c r="K13" s="261"/>
      <c r="L13" s="103"/>
      <c r="M13" s="105"/>
      <c r="N13" s="103"/>
      <c r="O13" s="219"/>
      <c r="P13" s="261"/>
      <c r="Q13" s="96"/>
      <c r="R13" s="105"/>
      <c r="S13" s="99"/>
      <c r="T13" s="223"/>
      <c r="U13" s="261"/>
      <c r="V13" s="96"/>
      <c r="W13" s="105"/>
      <c r="X13" s="99"/>
      <c r="Y13" s="228"/>
      <c r="Z13" s="261"/>
      <c r="AA13" s="183"/>
      <c r="AB13" s="206"/>
      <c r="AC13" s="185"/>
    </row>
    <row r="14" spans="2:29" ht="21.75" customHeight="1">
      <c r="B14" s="96"/>
      <c r="C14" s="256" t="s">
        <v>78</v>
      </c>
      <c r="D14" s="263" t="s">
        <v>569</v>
      </c>
      <c r="E14" s="469">
        <v>2550</v>
      </c>
      <c r="F14" s="369"/>
      <c r="G14" s="123"/>
      <c r="H14" s="256"/>
      <c r="I14" s="268"/>
      <c r="J14" s="223"/>
      <c r="K14" s="261"/>
      <c r="L14" s="103"/>
      <c r="M14" s="105"/>
      <c r="N14" s="103"/>
      <c r="O14" s="219"/>
      <c r="P14" s="261"/>
      <c r="Q14" s="96"/>
      <c r="R14" s="105"/>
      <c r="S14" s="99"/>
      <c r="T14" s="223"/>
      <c r="U14" s="261"/>
      <c r="V14" s="96"/>
      <c r="W14" s="105"/>
      <c r="X14" s="99"/>
      <c r="Y14" s="228"/>
      <c r="Z14" s="261"/>
      <c r="AA14" s="183"/>
      <c r="AB14" s="206"/>
      <c r="AC14" s="185"/>
    </row>
    <row r="15" spans="2:29" ht="21.75" customHeight="1">
      <c r="B15" s="96"/>
      <c r="C15" s="256" t="s">
        <v>50</v>
      </c>
      <c r="D15" s="250" t="s">
        <v>399</v>
      </c>
      <c r="E15" s="219">
        <v>4150</v>
      </c>
      <c r="F15" s="369"/>
      <c r="G15" s="123"/>
      <c r="H15" s="256"/>
      <c r="I15" s="268"/>
      <c r="J15" s="223"/>
      <c r="K15" s="261"/>
      <c r="L15" s="103"/>
      <c r="M15" s="105"/>
      <c r="N15" s="103"/>
      <c r="O15" s="219"/>
      <c r="P15" s="261"/>
      <c r="Q15" s="96"/>
      <c r="R15" s="105"/>
      <c r="S15" s="99"/>
      <c r="T15" s="223"/>
      <c r="U15" s="261"/>
      <c r="V15" s="96"/>
      <c r="W15" s="105"/>
      <c r="X15" s="99"/>
      <c r="Y15" s="228"/>
      <c r="Z15" s="261"/>
      <c r="AA15" s="183"/>
      <c r="AB15" s="206"/>
      <c r="AC15" s="185"/>
    </row>
    <row r="16" spans="2:29" ht="21.75" customHeight="1">
      <c r="B16" s="130" t="s">
        <v>365</v>
      </c>
      <c r="C16" s="256" t="s">
        <v>409</v>
      </c>
      <c r="D16" s="250" t="s">
        <v>397</v>
      </c>
      <c r="E16" s="219">
        <v>2000</v>
      </c>
      <c r="F16" s="369"/>
      <c r="G16" s="123"/>
      <c r="H16" s="256"/>
      <c r="I16" s="268"/>
      <c r="J16" s="223"/>
      <c r="K16" s="261"/>
      <c r="L16" s="103"/>
      <c r="M16" s="105"/>
      <c r="N16" s="103"/>
      <c r="O16" s="219"/>
      <c r="P16" s="261"/>
      <c r="Q16" s="96"/>
      <c r="R16" s="105"/>
      <c r="S16" s="99"/>
      <c r="T16" s="223"/>
      <c r="U16" s="261"/>
      <c r="V16" s="96"/>
      <c r="W16" s="105"/>
      <c r="X16" s="99"/>
      <c r="Y16" s="228"/>
      <c r="Z16" s="261"/>
      <c r="AA16" s="183"/>
      <c r="AB16" s="206"/>
      <c r="AC16" s="185"/>
    </row>
    <row r="17" spans="2:29" ht="21.75" customHeight="1">
      <c r="B17" s="130" t="s">
        <v>364</v>
      </c>
      <c r="C17" s="256" t="s">
        <v>410</v>
      </c>
      <c r="D17" s="263" t="s">
        <v>569</v>
      </c>
      <c r="E17" s="219">
        <v>2050</v>
      </c>
      <c r="F17" s="369"/>
      <c r="G17" s="123"/>
      <c r="H17" s="258"/>
      <c r="I17" s="268"/>
      <c r="J17" s="223"/>
      <c r="K17" s="261"/>
      <c r="L17" s="103"/>
      <c r="M17" s="105"/>
      <c r="N17" s="103"/>
      <c r="O17" s="219"/>
      <c r="P17" s="261"/>
      <c r="Q17" s="96"/>
      <c r="R17" s="105"/>
      <c r="S17" s="99"/>
      <c r="T17" s="223"/>
      <c r="U17" s="261"/>
      <c r="V17" s="96"/>
      <c r="W17" s="103"/>
      <c r="X17" s="99"/>
      <c r="Y17" s="228"/>
      <c r="Z17" s="261"/>
      <c r="AA17" s="183"/>
      <c r="AB17" s="153" t="s">
        <v>638</v>
      </c>
      <c r="AC17" s="179"/>
    </row>
    <row r="18" spans="2:29" ht="21.75" customHeight="1">
      <c r="B18" s="96"/>
      <c r="C18" s="256" t="s">
        <v>412</v>
      </c>
      <c r="D18" s="250" t="s">
        <v>399</v>
      </c>
      <c r="E18" s="219">
        <v>1250</v>
      </c>
      <c r="F18" s="369"/>
      <c r="G18" s="123"/>
      <c r="H18" s="258"/>
      <c r="I18" s="268"/>
      <c r="J18" s="223"/>
      <c r="K18" s="261"/>
      <c r="L18" s="103"/>
      <c r="M18" s="105"/>
      <c r="N18" s="103"/>
      <c r="O18" s="219"/>
      <c r="P18" s="261"/>
      <c r="Q18" s="96"/>
      <c r="R18" s="105"/>
      <c r="S18" s="99"/>
      <c r="T18" s="223"/>
      <c r="U18" s="261"/>
      <c r="V18" s="96"/>
      <c r="W18" s="103"/>
      <c r="X18" s="99"/>
      <c r="Y18" s="228"/>
      <c r="Z18" s="261"/>
      <c r="AA18" s="183"/>
      <c r="AB18" s="680" t="s">
        <v>639</v>
      </c>
      <c r="AC18" s="681"/>
    </row>
    <row r="19" spans="2:29" ht="21.75" customHeight="1">
      <c r="B19" s="96"/>
      <c r="C19" s="256"/>
      <c r="D19" s="250"/>
      <c r="E19" s="219"/>
      <c r="F19" s="261"/>
      <c r="G19" s="123"/>
      <c r="H19" s="258"/>
      <c r="I19" s="268"/>
      <c r="J19" s="223"/>
      <c r="K19" s="261"/>
      <c r="L19" s="103"/>
      <c r="M19" s="105"/>
      <c r="N19" s="103"/>
      <c r="O19" s="219"/>
      <c r="P19" s="261"/>
      <c r="Q19" s="96"/>
      <c r="R19" s="103"/>
      <c r="S19" s="99"/>
      <c r="T19" s="223"/>
      <c r="U19" s="261"/>
      <c r="V19" s="96"/>
      <c r="W19" s="103"/>
      <c r="X19" s="99"/>
      <c r="Y19" s="228"/>
      <c r="Z19" s="261"/>
      <c r="AA19" s="183"/>
      <c r="AB19" s="680"/>
      <c r="AC19" s="681"/>
    </row>
    <row r="20" spans="2:29" ht="21.75" customHeight="1">
      <c r="B20" s="96"/>
      <c r="C20" s="256"/>
      <c r="D20" s="250"/>
      <c r="E20" s="219"/>
      <c r="F20" s="261"/>
      <c r="G20" s="123"/>
      <c r="H20" s="258"/>
      <c r="I20" s="268"/>
      <c r="J20" s="223"/>
      <c r="K20" s="261"/>
      <c r="L20" s="103"/>
      <c r="M20" s="103"/>
      <c r="N20" s="103"/>
      <c r="O20" s="219"/>
      <c r="P20" s="261"/>
      <c r="Q20" s="96"/>
      <c r="R20" s="103"/>
      <c r="S20" s="99"/>
      <c r="T20" s="223"/>
      <c r="U20" s="261"/>
      <c r="V20" s="96"/>
      <c r="W20" s="103"/>
      <c r="X20" s="99"/>
      <c r="Y20" s="228"/>
      <c r="Z20" s="261"/>
      <c r="AA20" s="183"/>
      <c r="AC20" s="160"/>
    </row>
    <row r="21" spans="2:29" ht="21.75" customHeight="1">
      <c r="B21" s="133"/>
      <c r="C21" s="150"/>
      <c r="D21" s="204"/>
      <c r="E21" s="221"/>
      <c r="F21" s="372"/>
      <c r="G21" s="172"/>
      <c r="H21" s="401"/>
      <c r="I21" s="416"/>
      <c r="J21" s="222"/>
      <c r="K21" s="372"/>
      <c r="L21" s="1"/>
      <c r="M21" s="1"/>
      <c r="N21" s="1"/>
      <c r="O21" s="221"/>
      <c r="P21" s="372"/>
      <c r="Q21" s="133"/>
      <c r="R21" s="1"/>
      <c r="S21" s="124"/>
      <c r="T21" s="303"/>
      <c r="U21" s="372"/>
      <c r="V21" s="133"/>
      <c r="W21" s="1"/>
      <c r="X21" s="124"/>
      <c r="Y21" s="227"/>
      <c r="Z21" s="372"/>
      <c r="AA21" s="183"/>
      <c r="AB21" s="206"/>
      <c r="AC21" s="185"/>
    </row>
    <row r="22" spans="2:29" ht="21.75" customHeight="1">
      <c r="B22" s="637" t="s">
        <v>2</v>
      </c>
      <c r="C22" s="638"/>
      <c r="D22" s="638"/>
      <c r="E22" s="226">
        <f>SUM(E6:E21)</f>
        <v>28250</v>
      </c>
      <c r="F22" s="271">
        <f>SUM(F6:F21)</f>
        <v>0</v>
      </c>
      <c r="G22" s="637"/>
      <c r="H22" s="638"/>
      <c r="I22" s="639"/>
      <c r="J22" s="163">
        <f>SUM(J6:J21)</f>
        <v>0</v>
      </c>
      <c r="K22" s="321">
        <f>SUM(K6:K21)</f>
        <v>0</v>
      </c>
      <c r="L22" s="638" t="s">
        <v>2</v>
      </c>
      <c r="M22" s="638"/>
      <c r="N22" s="18"/>
      <c r="O22" s="226">
        <f>SUM(O6:O21)</f>
        <v>3500</v>
      </c>
      <c r="P22" s="412">
        <f>SUM(P6:P21)</f>
        <v>0</v>
      </c>
      <c r="Q22" s="637" t="s">
        <v>2</v>
      </c>
      <c r="R22" s="638"/>
      <c r="S22" s="639"/>
      <c r="T22" s="163">
        <f>SUM(T6:T21)</f>
        <v>10800</v>
      </c>
      <c r="U22" s="413">
        <f>SUM(U6:U21)</f>
        <v>0</v>
      </c>
      <c r="V22" s="637" t="s">
        <v>2</v>
      </c>
      <c r="W22" s="638"/>
      <c r="X22" s="639"/>
      <c r="Y22" s="230">
        <f>SUM(Y6:Y21)</f>
        <v>2750</v>
      </c>
      <c r="Z22" s="398">
        <f>SUM(Z6:Z21)</f>
        <v>0</v>
      </c>
      <c r="AA22" s="184"/>
      <c r="AB22" s="181">
        <f>SUM(AB6:AB16)</f>
        <v>0</v>
      </c>
      <c r="AC22" s="182">
        <f>SUM(AC6:AC16)</f>
        <v>0</v>
      </c>
    </row>
    <row r="23" spans="2:29" ht="27.75" customHeight="1">
      <c r="B23" s="2"/>
      <c r="C23" s="646" t="s">
        <v>142</v>
      </c>
      <c r="D23" s="646"/>
      <c r="E23" s="646"/>
      <c r="F23" s="647" t="s">
        <v>11</v>
      </c>
      <c r="G23" s="647"/>
      <c r="H23" s="648">
        <f>SUM(J31,O31,T31,Y31)</f>
        <v>10650</v>
      </c>
      <c r="I23" s="647"/>
      <c r="J23" s="9" t="s">
        <v>1</v>
      </c>
      <c r="K23" s="9" t="s">
        <v>264</v>
      </c>
      <c r="L23" s="10"/>
      <c r="M23" s="11" t="s">
        <v>121</v>
      </c>
      <c r="N23" s="10"/>
      <c r="O23" s="649">
        <f>SUM(K31,P31,U31,Z31)</f>
        <v>0</v>
      </c>
      <c r="P23" s="650"/>
      <c r="Q23" s="651" t="s">
        <v>1</v>
      </c>
      <c r="R23" s="651"/>
      <c r="S23" s="2"/>
      <c r="T23" s="5"/>
      <c r="U23" s="5"/>
      <c r="V23" s="2"/>
      <c r="W23" s="2"/>
      <c r="X23" s="2"/>
      <c r="Y23" s="2"/>
      <c r="Z23" s="2"/>
      <c r="AA23" s="14"/>
      <c r="AB23" s="157"/>
      <c r="AC23" s="158"/>
    </row>
    <row r="24" spans="2:29" ht="21.75" customHeight="1">
      <c r="B24" s="637" t="s">
        <v>138</v>
      </c>
      <c r="C24" s="638"/>
      <c r="D24" s="638"/>
      <c r="E24" s="638"/>
      <c r="F24" s="42" t="s">
        <v>125</v>
      </c>
      <c r="G24" s="637" t="s">
        <v>138</v>
      </c>
      <c r="H24" s="638"/>
      <c r="I24" s="638"/>
      <c r="J24" s="639"/>
      <c r="K24" s="19" t="s">
        <v>125</v>
      </c>
      <c r="L24" s="637" t="s">
        <v>526</v>
      </c>
      <c r="M24" s="638"/>
      <c r="N24" s="638"/>
      <c r="O24" s="639"/>
      <c r="P24" s="42" t="s">
        <v>527</v>
      </c>
      <c r="Q24" s="637" t="s">
        <v>140</v>
      </c>
      <c r="R24" s="638"/>
      <c r="S24" s="638"/>
      <c r="T24" s="639"/>
      <c r="U24" s="19" t="s">
        <v>125</v>
      </c>
      <c r="V24" s="637" t="s">
        <v>126</v>
      </c>
      <c r="W24" s="638"/>
      <c r="X24" s="638"/>
      <c r="Y24" s="639"/>
      <c r="Z24" s="18" t="s">
        <v>125</v>
      </c>
      <c r="AA24" s="652" t="s">
        <v>263</v>
      </c>
      <c r="AB24" s="642"/>
      <c r="AC24" s="643"/>
    </row>
    <row r="25" spans="2:29" ht="21.75" customHeight="1">
      <c r="B25" s="133"/>
      <c r="C25" s="203" t="s">
        <v>259</v>
      </c>
      <c r="D25" s="270" t="s">
        <v>407</v>
      </c>
      <c r="E25" s="218">
        <v>1700</v>
      </c>
      <c r="F25" s="435"/>
      <c r="G25" s="548" t="s">
        <v>428</v>
      </c>
      <c r="H25" s="105" t="s">
        <v>85</v>
      </c>
      <c r="I25" s="263" t="s">
        <v>401</v>
      </c>
      <c r="J25" s="219">
        <v>250</v>
      </c>
      <c r="K25" s="435"/>
      <c r="L25" s="118"/>
      <c r="M25" s="119"/>
      <c r="N25" s="120"/>
      <c r="O25" s="191"/>
      <c r="P25" s="261"/>
      <c r="Q25" s="133"/>
      <c r="R25" s="134" t="s">
        <v>51</v>
      </c>
      <c r="S25" s="1"/>
      <c r="T25" s="218">
        <v>1200</v>
      </c>
      <c r="U25" s="435"/>
      <c r="V25" s="117"/>
      <c r="W25" s="119" t="s">
        <v>79</v>
      </c>
      <c r="X25" s="120"/>
      <c r="Y25" s="227">
        <v>800</v>
      </c>
      <c r="Z25" s="435"/>
      <c r="AA25" s="183"/>
      <c r="AB25" s="680" t="s">
        <v>366</v>
      </c>
      <c r="AC25" s="681"/>
    </row>
    <row r="26" spans="2:29" ht="21.75" customHeight="1">
      <c r="B26" s="130" t="s">
        <v>365</v>
      </c>
      <c r="C26" s="105" t="s">
        <v>258</v>
      </c>
      <c r="D26" s="263" t="s">
        <v>569</v>
      </c>
      <c r="E26" s="219">
        <v>2500</v>
      </c>
      <c r="F26" s="369"/>
      <c r="G26" s="96"/>
      <c r="H26" s="105"/>
      <c r="I26" s="263"/>
      <c r="J26" s="219"/>
      <c r="K26" s="261"/>
      <c r="L26" s="103"/>
      <c r="M26" s="105"/>
      <c r="N26" s="99"/>
      <c r="O26" s="247"/>
      <c r="P26" s="261"/>
      <c r="Q26" s="96"/>
      <c r="R26" s="105" t="s">
        <v>79</v>
      </c>
      <c r="S26" s="103"/>
      <c r="T26" s="219">
        <v>750</v>
      </c>
      <c r="U26" s="369"/>
      <c r="V26" s="96"/>
      <c r="W26" s="105"/>
      <c r="X26" s="99"/>
      <c r="Y26" s="228"/>
      <c r="Z26" s="261"/>
      <c r="AA26" s="183"/>
      <c r="AB26" s="680" t="s">
        <v>645</v>
      </c>
      <c r="AC26" s="681"/>
    </row>
    <row r="27" spans="2:29" ht="21.75" customHeight="1">
      <c r="B27" s="130"/>
      <c r="C27" s="105" t="s">
        <v>414</v>
      </c>
      <c r="D27" s="263" t="s">
        <v>407</v>
      </c>
      <c r="E27" s="219">
        <v>2350</v>
      </c>
      <c r="F27" s="369"/>
      <c r="G27" s="96"/>
      <c r="H27" s="105"/>
      <c r="I27" s="263"/>
      <c r="J27" s="219"/>
      <c r="K27" s="261"/>
      <c r="L27" s="103"/>
      <c r="M27" s="103"/>
      <c r="N27" s="99"/>
      <c r="O27" s="223"/>
      <c r="P27" s="261"/>
      <c r="Q27" s="96"/>
      <c r="R27" s="272" t="s">
        <v>391</v>
      </c>
      <c r="S27" s="132" t="s">
        <v>398</v>
      </c>
      <c r="T27" s="219">
        <v>500</v>
      </c>
      <c r="U27" s="369"/>
      <c r="V27" s="96"/>
      <c r="W27" s="103"/>
      <c r="X27" s="99"/>
      <c r="Y27" s="228"/>
      <c r="Z27" s="261"/>
      <c r="AA27" s="183"/>
      <c r="AB27" s="686" t="s">
        <v>655</v>
      </c>
      <c r="AC27" s="687"/>
    </row>
    <row r="28" spans="2:29" ht="21.75" customHeight="1">
      <c r="B28" s="130" t="s">
        <v>364</v>
      </c>
      <c r="C28" s="105" t="s">
        <v>654</v>
      </c>
      <c r="D28" s="263" t="s">
        <v>401</v>
      </c>
      <c r="E28" s="219">
        <v>600</v>
      </c>
      <c r="F28" s="369"/>
      <c r="G28" s="96"/>
      <c r="H28" s="105"/>
      <c r="I28" s="125"/>
      <c r="J28" s="219"/>
      <c r="K28" s="261"/>
      <c r="L28" s="103"/>
      <c r="M28" s="103"/>
      <c r="N28" s="99"/>
      <c r="O28" s="223"/>
      <c r="P28" s="261"/>
      <c r="Q28" s="96"/>
      <c r="R28" s="105"/>
      <c r="S28" s="103"/>
      <c r="T28" s="273"/>
      <c r="U28" s="261"/>
      <c r="V28" s="96"/>
      <c r="W28" s="103"/>
      <c r="X28" s="99"/>
      <c r="Y28" s="246"/>
      <c r="Z28" s="261"/>
      <c r="AA28" s="183"/>
      <c r="AB28" s="2"/>
      <c r="AC28" s="160"/>
    </row>
    <row r="29" spans="2:29" ht="21.75" customHeight="1">
      <c r="B29" s="96"/>
      <c r="C29" s="105"/>
      <c r="D29" s="103"/>
      <c r="E29" s="219"/>
      <c r="F29" s="261"/>
      <c r="G29" s="96"/>
      <c r="H29" s="105"/>
      <c r="I29" s="125"/>
      <c r="J29" s="219"/>
      <c r="K29" s="261"/>
      <c r="L29" s="103"/>
      <c r="M29" s="103"/>
      <c r="N29" s="99"/>
      <c r="O29" s="223"/>
      <c r="P29" s="261"/>
      <c r="Q29" s="96"/>
      <c r="R29" s="105"/>
      <c r="S29" s="103"/>
      <c r="T29" s="219"/>
      <c r="U29" s="261"/>
      <c r="V29" s="96"/>
      <c r="W29" s="103"/>
      <c r="X29" s="99"/>
      <c r="Y29" s="228"/>
      <c r="Z29" s="261"/>
      <c r="AA29" s="183"/>
      <c r="AB29" s="2"/>
      <c r="AC29" s="147"/>
    </row>
    <row r="30" spans="2:29" ht="21.75" customHeight="1">
      <c r="B30" s="114"/>
      <c r="C30" s="159"/>
      <c r="D30" s="112"/>
      <c r="E30" s="292"/>
      <c r="F30" s="291"/>
      <c r="G30" s="695" t="s">
        <v>67</v>
      </c>
      <c r="H30" s="696"/>
      <c r="I30" s="696"/>
      <c r="J30" s="292">
        <f>SUM(J25:J29)</f>
        <v>250</v>
      </c>
      <c r="K30" s="419">
        <f>SUM(K25:K29)</f>
        <v>0</v>
      </c>
      <c r="L30" s="139"/>
      <c r="M30" s="139"/>
      <c r="N30" s="140"/>
      <c r="O30" s="290"/>
      <c r="P30" s="291"/>
      <c r="Q30" s="293"/>
      <c r="R30" s="417"/>
      <c r="S30" s="139"/>
      <c r="T30" s="420"/>
      <c r="U30" s="291"/>
      <c r="V30" s="293"/>
      <c r="W30" s="139"/>
      <c r="X30" s="140"/>
      <c r="Y30" s="421"/>
      <c r="Z30" s="291"/>
      <c r="AA30" s="183"/>
      <c r="AB30" s="682" t="s">
        <v>640</v>
      </c>
      <c r="AC30" s="683"/>
    </row>
    <row r="31" spans="2:29" ht="21.75" customHeight="1">
      <c r="B31" s="633" t="s">
        <v>2</v>
      </c>
      <c r="C31" s="634"/>
      <c r="D31" s="634"/>
      <c r="E31" s="248">
        <f>SUM(E25:E30)</f>
        <v>7150</v>
      </c>
      <c r="F31" s="241">
        <f>SUM(F25:F30)</f>
        <v>0</v>
      </c>
      <c r="G31" s="633" t="s">
        <v>120</v>
      </c>
      <c r="H31" s="634"/>
      <c r="I31" s="634"/>
      <c r="J31" s="248">
        <f>SUM(J30+E31)</f>
        <v>7400</v>
      </c>
      <c r="K31" s="164">
        <f>SUM(F31+K30)</f>
        <v>0</v>
      </c>
      <c r="L31" s="112"/>
      <c r="M31" s="112"/>
      <c r="N31" s="113"/>
      <c r="O31" s="166">
        <f>SUM(O25:O30)</f>
        <v>0</v>
      </c>
      <c r="P31" s="408">
        <f>SUM(P25:P30)</f>
        <v>0</v>
      </c>
      <c r="Q31" s="633" t="s">
        <v>2</v>
      </c>
      <c r="R31" s="634"/>
      <c r="S31" s="634"/>
      <c r="T31" s="248">
        <f>SUM(T25:T30)</f>
        <v>2450</v>
      </c>
      <c r="U31" s="407">
        <f>SUM(U25:U30)</f>
        <v>0</v>
      </c>
      <c r="V31" s="633" t="s">
        <v>2</v>
      </c>
      <c r="W31" s="634"/>
      <c r="X31" s="694"/>
      <c r="Y31" s="229">
        <f>SUM(Y25:Y30)</f>
        <v>800</v>
      </c>
      <c r="Z31" s="278">
        <f>SUM(Z25:Z30)</f>
        <v>0</v>
      </c>
      <c r="AA31" s="184"/>
      <c r="AB31" s="684"/>
      <c r="AC31" s="685"/>
    </row>
    <row r="32" spans="2:30" ht="13.5" customHeight="1">
      <c r="B32" s="14" t="s">
        <v>572</v>
      </c>
      <c r="C32" s="13"/>
      <c r="D32" s="1"/>
      <c r="E32" s="222"/>
      <c r="F32" s="374"/>
      <c r="G32" s="1"/>
      <c r="H32" s="1"/>
      <c r="I32" s="1"/>
      <c r="J32" s="222"/>
      <c r="K32" s="375"/>
      <c r="L32" s="1"/>
      <c r="M32" s="1"/>
      <c r="N32" s="1"/>
      <c r="O32" s="222"/>
      <c r="P32" s="191"/>
      <c r="Q32" s="1"/>
      <c r="R32" s="1"/>
      <c r="S32" s="1"/>
      <c r="T32" s="222"/>
      <c r="U32" s="375"/>
      <c r="V32" s="1"/>
      <c r="W32" s="1"/>
      <c r="X32" s="1"/>
      <c r="Y32" s="222"/>
      <c r="Z32" s="191"/>
      <c r="AA32" s="110"/>
      <c r="AB32" s="41"/>
      <c r="AC32" s="7"/>
      <c r="AD32" s="110"/>
    </row>
    <row r="33" spans="2:29" ht="14.25" customHeight="1">
      <c r="B33" s="669" t="s">
        <v>575</v>
      </c>
      <c r="C33" s="670"/>
      <c r="D33" s="670"/>
      <c r="E33" s="670"/>
      <c r="F33" s="670"/>
      <c r="G33" s="670"/>
      <c r="H33" s="670"/>
      <c r="I33" s="670"/>
      <c r="J33" s="670"/>
      <c r="K33" s="670"/>
      <c r="L33" s="670"/>
      <c r="M33" s="670"/>
      <c r="N33" s="670"/>
      <c r="O33" s="670"/>
      <c r="P33" s="670"/>
      <c r="Q33" s="670"/>
      <c r="R33" s="670"/>
      <c r="S33" s="670"/>
      <c r="T33" s="670"/>
      <c r="U33" s="670"/>
      <c r="V33" s="670"/>
      <c r="W33" s="670"/>
      <c r="X33" s="670"/>
      <c r="Y33" s="670"/>
      <c r="Z33" s="670"/>
      <c r="AA33" s="670"/>
      <c r="AB33" s="670"/>
      <c r="AC33" s="670"/>
    </row>
    <row r="34" spans="2:29" ht="14.25" customHeight="1">
      <c r="B34" s="669" t="s">
        <v>626</v>
      </c>
      <c r="C34" s="670"/>
      <c r="D34" s="670"/>
      <c r="E34" s="670"/>
      <c r="F34" s="670"/>
      <c r="G34" s="670"/>
      <c r="H34" s="670"/>
      <c r="I34" s="670"/>
      <c r="J34" s="670"/>
      <c r="K34" s="670"/>
      <c r="L34" s="670"/>
      <c r="M34" s="670"/>
      <c r="N34" s="670"/>
      <c r="O34" s="670"/>
      <c r="P34" s="670"/>
      <c r="Q34" s="670"/>
      <c r="R34" s="670"/>
      <c r="S34" s="670"/>
      <c r="T34" s="670"/>
      <c r="U34" s="670"/>
      <c r="V34" s="670"/>
      <c r="W34" s="670"/>
      <c r="X34" s="670"/>
      <c r="Y34" s="670"/>
      <c r="Z34" s="670"/>
      <c r="AA34" s="670"/>
      <c r="AB34" s="670"/>
      <c r="AC34" s="670"/>
    </row>
    <row r="35" spans="2:29" ht="13.5">
      <c r="B35" s="669" t="s">
        <v>573</v>
      </c>
      <c r="C35" s="670"/>
      <c r="D35" s="670"/>
      <c r="E35" s="670"/>
      <c r="F35" s="670"/>
      <c r="G35" s="670"/>
      <c r="H35" s="670"/>
      <c r="I35" s="670"/>
      <c r="J35" s="670"/>
      <c r="K35" s="670"/>
      <c r="L35" s="670"/>
      <c r="M35" s="670"/>
      <c r="N35" s="670"/>
      <c r="O35" s="670"/>
      <c r="P35" s="670"/>
      <c r="Q35" s="670"/>
      <c r="R35" s="670"/>
      <c r="S35" s="670"/>
      <c r="T35" s="670"/>
      <c r="U35" s="670"/>
      <c r="V35" s="670"/>
      <c r="W35" s="670"/>
      <c r="X35" s="670"/>
      <c r="Y35" s="670"/>
      <c r="Z35" s="670"/>
      <c r="AA35" s="670"/>
      <c r="AB35" s="670"/>
      <c r="AC35" s="670"/>
    </row>
    <row r="36" spans="2:26" ht="8.25" customHeight="1">
      <c r="B36" s="14"/>
      <c r="C36" s="1"/>
      <c r="D36" s="1"/>
      <c r="E36" s="222"/>
      <c r="F36" s="374"/>
      <c r="G36" s="1"/>
      <c r="H36" s="1"/>
      <c r="I36" s="1"/>
      <c r="J36" s="222"/>
      <c r="K36" s="375"/>
      <c r="L36" s="1"/>
      <c r="M36" s="1"/>
      <c r="N36" s="1"/>
      <c r="O36" s="222"/>
      <c r="P36" s="191"/>
      <c r="Q36" s="1"/>
      <c r="R36" s="1"/>
      <c r="S36" s="1"/>
      <c r="T36" s="222"/>
      <c r="U36" s="375"/>
      <c r="V36" s="1"/>
      <c r="W36" s="1"/>
      <c r="X36" s="1"/>
      <c r="Y36" s="222"/>
      <c r="Z36" s="191"/>
    </row>
    <row r="37" spans="2:30" ht="14.25">
      <c r="B37" s="94" t="s">
        <v>357</v>
      </c>
      <c r="C37" s="2"/>
      <c r="D37" s="4"/>
      <c r="E37" s="2"/>
      <c r="F37" s="2"/>
      <c r="I37" s="4"/>
      <c r="J37" s="2"/>
      <c r="K37" s="2"/>
      <c r="M37" s="2"/>
      <c r="O37" s="2"/>
      <c r="P37" s="2"/>
      <c r="R37" s="1"/>
      <c r="T37" s="148"/>
      <c r="U37" s="5"/>
      <c r="AA37" s="110"/>
      <c r="AB37" s="41" t="str">
        <f>'表紙'!P36</f>
        <v>（2024年4月現在）</v>
      </c>
      <c r="AC37" s="7" t="s">
        <v>358</v>
      </c>
      <c r="AD37" s="110"/>
    </row>
  </sheetData>
  <sheetProtection password="CCCF" sheet="1" selectLockedCells="1"/>
  <mergeCells count="55">
    <mergeCell ref="AB18:AC18"/>
    <mergeCell ref="B33:AC33"/>
    <mergeCell ref="B34:AC34"/>
    <mergeCell ref="B35:AC35"/>
    <mergeCell ref="L24:O24"/>
    <mergeCell ref="C4:E4"/>
    <mergeCell ref="F4:G4"/>
    <mergeCell ref="H4:I4"/>
    <mergeCell ref="L5:O5"/>
    <mergeCell ref="O4:P4"/>
    <mergeCell ref="G5:J5"/>
    <mergeCell ref="V5:Y5"/>
    <mergeCell ref="Q5:T5"/>
    <mergeCell ref="B22:D22"/>
    <mergeCell ref="G22:I22"/>
    <mergeCell ref="Q22:S22"/>
    <mergeCell ref="B31:D31"/>
    <mergeCell ref="G31:I31"/>
    <mergeCell ref="Q31:S31"/>
    <mergeCell ref="V31:X31"/>
    <mergeCell ref="G30:I30"/>
    <mergeCell ref="C23:E23"/>
    <mergeCell ref="F23:G23"/>
    <mergeCell ref="H23:I23"/>
    <mergeCell ref="B24:E24"/>
    <mergeCell ref="O23:P23"/>
    <mergeCell ref="G24:J24"/>
    <mergeCell ref="E2:G2"/>
    <mergeCell ref="N2:P2"/>
    <mergeCell ref="H2:M2"/>
    <mergeCell ref="E3:G3"/>
    <mergeCell ref="H3:M3"/>
    <mergeCell ref="L22:M22"/>
    <mergeCell ref="H6:I6"/>
    <mergeCell ref="G7:I7"/>
    <mergeCell ref="B5:E5"/>
    <mergeCell ref="Q3:V3"/>
    <mergeCell ref="Q2:V2"/>
    <mergeCell ref="N3:P3"/>
    <mergeCell ref="Z2:AC2"/>
    <mergeCell ref="Z3:AB3"/>
    <mergeCell ref="AA5:AC5"/>
    <mergeCell ref="W2:Y2"/>
    <mergeCell ref="W3:Y3"/>
    <mergeCell ref="Q4:R4"/>
    <mergeCell ref="AB26:AC26"/>
    <mergeCell ref="Q23:R23"/>
    <mergeCell ref="AB19:AC19"/>
    <mergeCell ref="AB30:AC31"/>
    <mergeCell ref="AB27:AC27"/>
    <mergeCell ref="V22:X22"/>
    <mergeCell ref="AA24:AC24"/>
    <mergeCell ref="AB25:AC25"/>
    <mergeCell ref="Q24:T24"/>
    <mergeCell ref="V24:Y24"/>
  </mergeCells>
  <conditionalFormatting sqref="F6">
    <cfRule type="expression" priority="44" dxfId="0" stopIfTrue="1">
      <formula>F6&gt;E6</formula>
    </cfRule>
  </conditionalFormatting>
  <conditionalFormatting sqref="F7">
    <cfRule type="expression" priority="43" dxfId="0" stopIfTrue="1">
      <formula>F7&gt;E7</formula>
    </cfRule>
  </conditionalFormatting>
  <conditionalFormatting sqref="F8">
    <cfRule type="expression" priority="42" dxfId="0" stopIfTrue="1">
      <formula>F8&gt;E8</formula>
    </cfRule>
  </conditionalFormatting>
  <conditionalFormatting sqref="F9">
    <cfRule type="expression" priority="41" dxfId="0" stopIfTrue="1">
      <formula>F9&gt;E9</formula>
    </cfRule>
  </conditionalFormatting>
  <conditionalFormatting sqref="F10">
    <cfRule type="expression" priority="40" dxfId="0" stopIfTrue="1">
      <formula>F10&gt;E10</formula>
    </cfRule>
  </conditionalFormatting>
  <conditionalFormatting sqref="F11">
    <cfRule type="expression" priority="39" dxfId="0" stopIfTrue="1">
      <formula>F11&gt;E11</formula>
    </cfRule>
  </conditionalFormatting>
  <conditionalFormatting sqref="F12">
    <cfRule type="expression" priority="38" dxfId="0" stopIfTrue="1">
      <formula>F12&gt;E12</formula>
    </cfRule>
  </conditionalFormatting>
  <conditionalFormatting sqref="F13">
    <cfRule type="expression" priority="37" dxfId="0" stopIfTrue="1">
      <formula>F13&gt;E13</formula>
    </cfRule>
  </conditionalFormatting>
  <conditionalFormatting sqref="F14">
    <cfRule type="expression" priority="36" dxfId="0" stopIfTrue="1">
      <formula>F14&gt;E14</formula>
    </cfRule>
  </conditionalFormatting>
  <conditionalFormatting sqref="F15">
    <cfRule type="expression" priority="35" dxfId="0" stopIfTrue="1">
      <formula>F15&gt;E15</formula>
    </cfRule>
  </conditionalFormatting>
  <conditionalFormatting sqref="F16">
    <cfRule type="expression" priority="34" dxfId="0" stopIfTrue="1">
      <formula>F16&gt;E16</formula>
    </cfRule>
  </conditionalFormatting>
  <conditionalFormatting sqref="F17">
    <cfRule type="expression" priority="33" dxfId="0" stopIfTrue="1">
      <formula>F17&gt;E17</formula>
    </cfRule>
  </conditionalFormatting>
  <conditionalFormatting sqref="F18">
    <cfRule type="expression" priority="32" dxfId="0" stopIfTrue="1">
      <formula>F18&gt;E18</formula>
    </cfRule>
  </conditionalFormatting>
  <conditionalFormatting sqref="F19">
    <cfRule type="expression" priority="31" dxfId="0" stopIfTrue="1">
      <formula>F19&gt;E19</formula>
    </cfRule>
  </conditionalFormatting>
  <conditionalFormatting sqref="P6">
    <cfRule type="expression" priority="30" dxfId="0" stopIfTrue="1">
      <formula>P6&gt;O6</formula>
    </cfRule>
  </conditionalFormatting>
  <conditionalFormatting sqref="P7">
    <cfRule type="expression" priority="29" dxfId="0" stopIfTrue="1">
      <formula>P7&gt;O7</formula>
    </cfRule>
  </conditionalFormatting>
  <conditionalFormatting sqref="P8">
    <cfRule type="expression" priority="28" dxfId="0" stopIfTrue="1">
      <formula>P8&gt;O8</formula>
    </cfRule>
  </conditionalFormatting>
  <conditionalFormatting sqref="P9">
    <cfRule type="expression" priority="27" dxfId="0" stopIfTrue="1">
      <formula>P9&gt;O9</formula>
    </cfRule>
  </conditionalFormatting>
  <conditionalFormatting sqref="P10">
    <cfRule type="expression" priority="26" dxfId="0" stopIfTrue="1">
      <formula>P10&gt;O10</formula>
    </cfRule>
  </conditionalFormatting>
  <conditionalFormatting sqref="P11">
    <cfRule type="expression" priority="25" dxfId="0" stopIfTrue="1">
      <formula>P11&gt;O11</formula>
    </cfRule>
  </conditionalFormatting>
  <conditionalFormatting sqref="P12">
    <cfRule type="expression" priority="24" dxfId="0" stopIfTrue="1">
      <formula>P12&gt;O12</formula>
    </cfRule>
  </conditionalFormatting>
  <conditionalFormatting sqref="U6">
    <cfRule type="expression" priority="23" dxfId="0" stopIfTrue="1">
      <formula>U6&gt;T6</formula>
    </cfRule>
  </conditionalFormatting>
  <conditionalFormatting sqref="U7">
    <cfRule type="expression" priority="22" dxfId="0" stopIfTrue="1">
      <formula>U7&gt;T7</formula>
    </cfRule>
  </conditionalFormatting>
  <conditionalFormatting sqref="U8">
    <cfRule type="expression" priority="21" dxfId="0" stopIfTrue="1">
      <formula>U8&gt;T8</formula>
    </cfRule>
  </conditionalFormatting>
  <conditionalFormatting sqref="U9">
    <cfRule type="expression" priority="20" dxfId="0" stopIfTrue="1">
      <formula>U9&gt;T9</formula>
    </cfRule>
  </conditionalFormatting>
  <conditionalFormatting sqref="U10">
    <cfRule type="expression" priority="19" dxfId="0" stopIfTrue="1">
      <formula>U10&gt;T10</formula>
    </cfRule>
  </conditionalFormatting>
  <conditionalFormatting sqref="U11">
    <cfRule type="expression" priority="18" dxfId="0" stopIfTrue="1">
      <formula>U11&gt;T11</formula>
    </cfRule>
  </conditionalFormatting>
  <conditionalFormatting sqref="U12">
    <cfRule type="expression" priority="17" dxfId="0" stopIfTrue="1">
      <formula>U12&gt;T12</formula>
    </cfRule>
  </conditionalFormatting>
  <conditionalFormatting sqref="Z6">
    <cfRule type="expression" priority="16" dxfId="0" stopIfTrue="1">
      <formula>Z6&gt;Y6</formula>
    </cfRule>
  </conditionalFormatting>
  <conditionalFormatting sqref="Z7">
    <cfRule type="expression" priority="15" dxfId="0" stopIfTrue="1">
      <formula>Z7&gt;Y7</formula>
    </cfRule>
  </conditionalFormatting>
  <conditionalFormatting sqref="Z8">
    <cfRule type="expression" priority="14" dxfId="0" stopIfTrue="1">
      <formula>Z8&gt;Y8</formula>
    </cfRule>
  </conditionalFormatting>
  <conditionalFormatting sqref="Z9">
    <cfRule type="expression" priority="13" dxfId="0" stopIfTrue="1">
      <formula>Z9&gt;Y9</formula>
    </cfRule>
  </conditionalFormatting>
  <conditionalFormatting sqref="F25">
    <cfRule type="expression" priority="12" dxfId="0" stopIfTrue="1">
      <formula>F25&gt;E25</formula>
    </cfRule>
  </conditionalFormatting>
  <conditionalFormatting sqref="F26">
    <cfRule type="expression" priority="11" dxfId="0" stopIfTrue="1">
      <formula>F26&gt;E26</formula>
    </cfRule>
  </conditionalFormatting>
  <conditionalFormatting sqref="F27:F28">
    <cfRule type="expression" priority="10" dxfId="0" stopIfTrue="1">
      <formula>F27&gt;E27</formula>
    </cfRule>
  </conditionalFormatting>
  <conditionalFormatting sqref="K25">
    <cfRule type="expression" priority="8" dxfId="0" stopIfTrue="1">
      <formula>K25&gt;J25</formula>
    </cfRule>
  </conditionalFormatting>
  <conditionalFormatting sqref="K26">
    <cfRule type="expression" priority="7" dxfId="0" stopIfTrue="1">
      <formula>K26&gt;J26</formula>
    </cfRule>
  </conditionalFormatting>
  <conditionalFormatting sqref="U25">
    <cfRule type="expression" priority="6" dxfId="0" stopIfTrue="1">
      <formula>U25&gt;T25</formula>
    </cfRule>
  </conditionalFormatting>
  <conditionalFormatting sqref="U26">
    <cfRule type="expression" priority="5" dxfId="0" stopIfTrue="1">
      <formula>U26&gt;T26</formula>
    </cfRule>
  </conditionalFormatting>
  <conditionalFormatting sqref="U27">
    <cfRule type="expression" priority="4" dxfId="0" stopIfTrue="1">
      <formula>U27&gt;T27</formula>
    </cfRule>
  </conditionalFormatting>
  <conditionalFormatting sqref="Z25">
    <cfRule type="expression" priority="3" dxfId="0" stopIfTrue="1">
      <formula>Z25&gt;Y25</formula>
    </cfRule>
  </conditionalFormatting>
  <conditionalFormatting sqref="F29:F30 K27:K29 P25:P30 U28:U30 Z26:Z30 Z10:Z21 U13:U21 P13:P21 K6:K21 F20:F21">
    <cfRule type="expression" priority="2" dxfId="0" stopIfTrue="1">
      <formula>F6&gt;E6</formula>
    </cfRule>
  </conditionalFormatting>
  <dataValidations count="2"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21 P6:P21 U6:U21 Z6:Z21 P25:P30 K25:K29 U25:U30 Z25:Z30 K6:K21 F25:F30">
      <formula1>AND(F6&lt;=E6,MOD(F6,50)=0)</formula1>
    </dataValidation>
    <dataValidation operator="lessThanOrEqual" allowBlank="1" showInputMessage="1" showErrorMessage="1" sqref="C32:Z32 C36:Z36 H3:M3 B32:B36"/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36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15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0.7460937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95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CQ1" s="2"/>
    </row>
    <row r="2" spans="2:157" ht="28.5" customHeight="1">
      <c r="B2" s="12" t="s">
        <v>119</v>
      </c>
      <c r="C2" s="12"/>
      <c r="D2" s="155"/>
      <c r="E2" s="637" t="s">
        <v>6</v>
      </c>
      <c r="F2" s="638"/>
      <c r="G2" s="660"/>
      <c r="H2" s="653">
        <f>'表紙'!E3</f>
        <v>0</v>
      </c>
      <c r="I2" s="654"/>
      <c r="J2" s="654"/>
      <c r="K2" s="654"/>
      <c r="L2" s="654"/>
      <c r="M2" s="655"/>
      <c r="N2" s="637" t="s">
        <v>7</v>
      </c>
      <c r="O2" s="638"/>
      <c r="P2" s="660"/>
      <c r="Q2" s="654">
        <f>'表紙'!K3</f>
        <v>0</v>
      </c>
      <c r="R2" s="654"/>
      <c r="S2" s="654"/>
      <c r="T2" s="654"/>
      <c r="U2" s="654"/>
      <c r="V2" s="655"/>
      <c r="W2" s="637" t="s">
        <v>8</v>
      </c>
      <c r="X2" s="638"/>
      <c r="Y2" s="660"/>
      <c r="Z2" s="653">
        <f>'表紙'!P3</f>
        <v>0</v>
      </c>
      <c r="AA2" s="654"/>
      <c r="AB2" s="654"/>
      <c r="AC2" s="655"/>
      <c r="FA2" s="2"/>
    </row>
    <row r="3" spans="2:29" ht="28.5" customHeight="1">
      <c r="B3" s="6"/>
      <c r="C3" s="6"/>
      <c r="D3" s="156"/>
      <c r="E3" s="633" t="s">
        <v>9</v>
      </c>
      <c r="F3" s="634"/>
      <c r="G3" s="665"/>
      <c r="H3" s="666">
        <f>'表紙'!E4</f>
        <v>0</v>
      </c>
      <c r="I3" s="667"/>
      <c r="J3" s="667"/>
      <c r="K3" s="667"/>
      <c r="L3" s="667"/>
      <c r="M3" s="668"/>
      <c r="N3" s="637" t="s">
        <v>261</v>
      </c>
      <c r="O3" s="638"/>
      <c r="P3" s="660"/>
      <c r="Q3" s="658">
        <f>'表紙'!K4</f>
        <v>0</v>
      </c>
      <c r="R3" s="658"/>
      <c r="S3" s="658"/>
      <c r="T3" s="658"/>
      <c r="U3" s="658"/>
      <c r="V3" s="659"/>
      <c r="W3" s="637" t="s">
        <v>10</v>
      </c>
      <c r="X3" s="638"/>
      <c r="Y3" s="660"/>
      <c r="Z3" s="656">
        <f>SUM(O4)</f>
        <v>0</v>
      </c>
      <c r="AA3" s="657"/>
      <c r="AB3" s="657"/>
      <c r="AC3" s="40" t="s">
        <v>1</v>
      </c>
    </row>
    <row r="4" spans="3:18" s="8" customFormat="1" ht="27.75" customHeight="1">
      <c r="C4" s="646" t="s">
        <v>143</v>
      </c>
      <c r="D4" s="646"/>
      <c r="E4" s="646"/>
      <c r="F4" s="647" t="s">
        <v>11</v>
      </c>
      <c r="G4" s="647"/>
      <c r="H4" s="648">
        <f>SUM(J30+O30+T30+Y30)</f>
        <v>71350</v>
      </c>
      <c r="I4" s="648"/>
      <c r="J4" s="9" t="s">
        <v>1</v>
      </c>
      <c r="K4" s="9" t="s">
        <v>264</v>
      </c>
      <c r="L4" s="10"/>
      <c r="M4" s="11" t="s">
        <v>121</v>
      </c>
      <c r="N4" s="10"/>
      <c r="O4" s="649">
        <f>SUM(K30+P30+U30+Z30)</f>
        <v>0</v>
      </c>
      <c r="P4" s="650"/>
      <c r="Q4" s="651" t="s">
        <v>1</v>
      </c>
      <c r="R4" s="651"/>
    </row>
    <row r="5" spans="2:29" ht="21.75" customHeight="1">
      <c r="B5" s="637" t="s">
        <v>138</v>
      </c>
      <c r="C5" s="638"/>
      <c r="D5" s="638"/>
      <c r="E5" s="639"/>
      <c r="F5" s="18" t="s">
        <v>125</v>
      </c>
      <c r="G5" s="637" t="s">
        <v>138</v>
      </c>
      <c r="H5" s="638"/>
      <c r="I5" s="638"/>
      <c r="J5" s="638"/>
      <c r="K5" s="38" t="s">
        <v>125</v>
      </c>
      <c r="L5" s="638" t="s">
        <v>139</v>
      </c>
      <c r="M5" s="638"/>
      <c r="N5" s="638"/>
      <c r="O5" s="639"/>
      <c r="P5" s="18" t="s">
        <v>125</v>
      </c>
      <c r="Q5" s="637" t="s">
        <v>140</v>
      </c>
      <c r="R5" s="638"/>
      <c r="S5" s="638"/>
      <c r="T5" s="638"/>
      <c r="U5" s="38" t="s">
        <v>125</v>
      </c>
      <c r="V5" s="638" t="s">
        <v>126</v>
      </c>
      <c r="W5" s="638"/>
      <c r="X5" s="638"/>
      <c r="Y5" s="639"/>
      <c r="Z5" s="18" t="s">
        <v>125</v>
      </c>
      <c r="AA5" s="652" t="s">
        <v>263</v>
      </c>
      <c r="AB5" s="642"/>
      <c r="AC5" s="643"/>
    </row>
    <row r="6" spans="2:29" ht="21.75" customHeight="1">
      <c r="B6" s="133"/>
      <c r="C6" s="249" t="s">
        <v>89</v>
      </c>
      <c r="D6" s="270" t="s">
        <v>407</v>
      </c>
      <c r="E6" s="218">
        <v>1300</v>
      </c>
      <c r="F6" s="435"/>
      <c r="G6" s="174" t="s">
        <v>415</v>
      </c>
      <c r="H6" s="259" t="s">
        <v>80</v>
      </c>
      <c r="I6" s="274" t="s">
        <v>401</v>
      </c>
      <c r="J6" s="222">
        <v>1050</v>
      </c>
      <c r="K6" s="435"/>
      <c r="L6" s="1"/>
      <c r="M6" s="134"/>
      <c r="N6" s="1"/>
      <c r="O6" s="218"/>
      <c r="P6" s="261"/>
      <c r="Q6" s="117"/>
      <c r="R6" s="119" t="s">
        <v>282</v>
      </c>
      <c r="S6" s="120"/>
      <c r="T6" s="222">
        <v>500</v>
      </c>
      <c r="U6" s="435"/>
      <c r="V6" s="117"/>
      <c r="W6" s="119"/>
      <c r="X6" s="120"/>
      <c r="Y6" s="227"/>
      <c r="Z6" s="261"/>
      <c r="AA6" s="175"/>
      <c r="AB6" s="674" t="s">
        <v>367</v>
      </c>
      <c r="AC6" s="675"/>
    </row>
    <row r="7" spans="2:29" ht="21.75" customHeight="1">
      <c r="B7" s="96"/>
      <c r="C7" s="252" t="s">
        <v>81</v>
      </c>
      <c r="D7" s="282" t="s">
        <v>407</v>
      </c>
      <c r="E7" s="219">
        <v>1850</v>
      </c>
      <c r="F7" s="369"/>
      <c r="G7" s="123"/>
      <c r="H7" s="252" t="s">
        <v>283</v>
      </c>
      <c r="I7" s="282" t="s">
        <v>401</v>
      </c>
      <c r="J7" s="219">
        <v>600</v>
      </c>
      <c r="K7" s="369"/>
      <c r="L7" s="96"/>
      <c r="M7" s="105"/>
      <c r="N7" s="99"/>
      <c r="O7" s="219"/>
      <c r="P7" s="261"/>
      <c r="Q7" s="96"/>
      <c r="R7" s="105"/>
      <c r="S7" s="99"/>
      <c r="T7" s="219"/>
      <c r="U7" s="261"/>
      <c r="V7" s="96"/>
      <c r="W7" s="105"/>
      <c r="X7" s="99"/>
      <c r="Y7" s="219"/>
      <c r="Z7" s="261"/>
      <c r="AA7" s="175"/>
      <c r="AB7" s="144"/>
      <c r="AC7" s="185"/>
    </row>
    <row r="8" spans="2:29" ht="21.75" customHeight="1">
      <c r="B8" s="96"/>
      <c r="C8" s="252"/>
      <c r="D8" s="263"/>
      <c r="E8" s="219"/>
      <c r="F8" s="261"/>
      <c r="G8" s="123"/>
      <c r="H8" s="252"/>
      <c r="I8" s="282"/>
      <c r="J8" s="223"/>
      <c r="K8" s="261"/>
      <c r="L8" s="103"/>
      <c r="M8" s="105"/>
      <c r="N8" s="103"/>
      <c r="O8" s="219"/>
      <c r="P8" s="261"/>
      <c r="Q8" s="96"/>
      <c r="R8" s="105"/>
      <c r="S8" s="99"/>
      <c r="T8" s="223"/>
      <c r="U8" s="261"/>
      <c r="V8" s="96"/>
      <c r="W8" s="105"/>
      <c r="X8" s="99"/>
      <c r="Y8" s="228"/>
      <c r="Z8" s="261"/>
      <c r="AA8" s="175"/>
      <c r="AB8" s="674"/>
      <c r="AC8" s="675"/>
    </row>
    <row r="9" spans="2:29" ht="21.75" customHeight="1">
      <c r="B9" s="96"/>
      <c r="C9" s="252" t="s">
        <v>284</v>
      </c>
      <c r="D9" s="250" t="s">
        <v>600</v>
      </c>
      <c r="E9" s="469">
        <v>1750</v>
      </c>
      <c r="F9" s="369"/>
      <c r="G9" s="123"/>
      <c r="H9" s="256" t="s">
        <v>286</v>
      </c>
      <c r="I9" s="283" t="s">
        <v>417</v>
      </c>
      <c r="J9" s="542">
        <v>1600</v>
      </c>
      <c r="K9" s="369"/>
      <c r="L9" s="103"/>
      <c r="M9" s="105" t="s">
        <v>289</v>
      </c>
      <c r="N9" s="103"/>
      <c r="O9" s="219">
        <v>1550</v>
      </c>
      <c r="P9" s="369"/>
      <c r="Q9" s="130"/>
      <c r="R9" s="105" t="s">
        <v>90</v>
      </c>
      <c r="S9" s="378" t="s">
        <v>453</v>
      </c>
      <c r="T9" s="223">
        <v>200</v>
      </c>
      <c r="U9" s="369"/>
      <c r="V9" s="96"/>
      <c r="W9" s="105" t="s">
        <v>285</v>
      </c>
      <c r="X9" s="99"/>
      <c r="Y9" s="228">
        <v>1000</v>
      </c>
      <c r="Z9" s="369"/>
      <c r="AA9" s="175"/>
      <c r="AB9" s="144"/>
      <c r="AC9" s="185"/>
    </row>
    <row r="10" spans="2:29" ht="21.75" customHeight="1">
      <c r="B10" s="96"/>
      <c r="C10" s="252" t="s">
        <v>287</v>
      </c>
      <c r="D10" s="562" t="s">
        <v>421</v>
      </c>
      <c r="E10" s="469">
        <v>2500</v>
      </c>
      <c r="F10" s="369"/>
      <c r="G10" s="123"/>
      <c r="H10" s="256" t="s">
        <v>288</v>
      </c>
      <c r="I10" s="283" t="s">
        <v>417</v>
      </c>
      <c r="J10" s="542">
        <v>1750</v>
      </c>
      <c r="K10" s="369"/>
      <c r="L10" s="103"/>
      <c r="M10" s="105" t="s">
        <v>293</v>
      </c>
      <c r="N10" s="103"/>
      <c r="O10" s="219">
        <v>900</v>
      </c>
      <c r="P10" s="369"/>
      <c r="Q10" s="130"/>
      <c r="R10" s="105" t="s">
        <v>571</v>
      </c>
      <c r="S10" s="378" t="s">
        <v>539</v>
      </c>
      <c r="T10" s="223">
        <v>2100</v>
      </c>
      <c r="U10" s="369"/>
      <c r="V10" s="96"/>
      <c r="W10" s="105" t="s">
        <v>52</v>
      </c>
      <c r="X10" s="99"/>
      <c r="Y10" s="228">
        <v>500</v>
      </c>
      <c r="Z10" s="369"/>
      <c r="AA10" s="175"/>
      <c r="AB10" s="144"/>
      <c r="AC10" s="185"/>
    </row>
    <row r="11" spans="2:29" ht="21.75" customHeight="1">
      <c r="B11" s="96"/>
      <c r="C11" s="256" t="s">
        <v>291</v>
      </c>
      <c r="D11" s="250" t="s">
        <v>416</v>
      </c>
      <c r="E11" s="219">
        <v>950</v>
      </c>
      <c r="F11" s="369"/>
      <c r="G11" s="123"/>
      <c r="H11" s="256" t="s">
        <v>292</v>
      </c>
      <c r="I11" s="564" t="s">
        <v>417</v>
      </c>
      <c r="J11" s="542">
        <v>1250</v>
      </c>
      <c r="K11" s="369"/>
      <c r="L11" s="103"/>
      <c r="M11" s="105" t="s">
        <v>296</v>
      </c>
      <c r="N11" s="103"/>
      <c r="O11" s="219">
        <v>1250</v>
      </c>
      <c r="P11" s="369"/>
      <c r="Q11" s="130"/>
      <c r="R11" s="105" t="s">
        <v>92</v>
      </c>
      <c r="S11" s="378" t="s">
        <v>453</v>
      </c>
      <c r="T11" s="223">
        <v>3250</v>
      </c>
      <c r="U11" s="369"/>
      <c r="V11" s="96"/>
      <c r="W11" s="105" t="s">
        <v>290</v>
      </c>
      <c r="X11" s="99"/>
      <c r="Y11" s="228">
        <v>550</v>
      </c>
      <c r="Z11" s="369"/>
      <c r="AA11" s="175"/>
      <c r="AB11" s="144"/>
      <c r="AC11" s="185"/>
    </row>
    <row r="12" spans="2:29" ht="21.75" customHeight="1">
      <c r="B12" s="96"/>
      <c r="C12" s="251" t="s">
        <v>419</v>
      </c>
      <c r="D12" s="562" t="s">
        <v>652</v>
      </c>
      <c r="E12" s="469">
        <v>2150</v>
      </c>
      <c r="F12" s="369"/>
      <c r="G12" s="123"/>
      <c r="H12" s="256" t="s">
        <v>295</v>
      </c>
      <c r="I12" s="283" t="s">
        <v>408</v>
      </c>
      <c r="J12" s="223">
        <v>2300</v>
      </c>
      <c r="K12" s="369"/>
      <c r="L12" s="103"/>
      <c r="M12" s="105"/>
      <c r="N12" s="103"/>
      <c r="O12" s="219"/>
      <c r="P12" s="261"/>
      <c r="Q12" s="130"/>
      <c r="R12" s="105" t="s">
        <v>93</v>
      </c>
      <c r="S12" s="378" t="s">
        <v>397</v>
      </c>
      <c r="T12" s="223">
        <v>700</v>
      </c>
      <c r="U12" s="369"/>
      <c r="V12" s="96"/>
      <c r="W12" s="105" t="s">
        <v>294</v>
      </c>
      <c r="X12" s="99"/>
      <c r="Y12" s="228">
        <v>400</v>
      </c>
      <c r="Z12" s="369"/>
      <c r="AA12" s="175"/>
      <c r="AB12" s="144"/>
      <c r="AC12" s="185"/>
    </row>
    <row r="13" spans="2:29" ht="21.75" customHeight="1">
      <c r="B13" s="96"/>
      <c r="C13" s="284" t="s">
        <v>590</v>
      </c>
      <c r="D13" s="563" t="s">
        <v>421</v>
      </c>
      <c r="E13" s="469">
        <v>3100</v>
      </c>
      <c r="F13" s="369"/>
      <c r="G13" s="123"/>
      <c r="H13" s="256" t="s">
        <v>299</v>
      </c>
      <c r="I13" s="283" t="s">
        <v>420</v>
      </c>
      <c r="J13" s="223">
        <v>1350</v>
      </c>
      <c r="K13" s="369"/>
      <c r="L13" s="103"/>
      <c r="M13" s="105"/>
      <c r="N13" s="103"/>
      <c r="O13" s="219"/>
      <c r="P13" s="261"/>
      <c r="Q13" s="130"/>
      <c r="R13" s="105" t="s">
        <v>52</v>
      </c>
      <c r="S13" s="378" t="s">
        <v>453</v>
      </c>
      <c r="T13" s="223">
        <v>700</v>
      </c>
      <c r="U13" s="369"/>
      <c r="V13" s="96"/>
      <c r="W13" s="105" t="s">
        <v>297</v>
      </c>
      <c r="X13" s="99"/>
      <c r="Y13" s="228">
        <v>1350</v>
      </c>
      <c r="Z13" s="369"/>
      <c r="AA13" s="175"/>
      <c r="AB13" s="144"/>
      <c r="AC13" s="185"/>
    </row>
    <row r="14" spans="2:29" ht="21.75" customHeight="1">
      <c r="B14" s="96"/>
      <c r="C14" s="284" t="s">
        <v>298</v>
      </c>
      <c r="D14" s="285" t="s">
        <v>421</v>
      </c>
      <c r="E14" s="469">
        <v>2250</v>
      </c>
      <c r="F14" s="369"/>
      <c r="G14" s="123"/>
      <c r="H14" s="256"/>
      <c r="I14" s="283"/>
      <c r="J14" s="223"/>
      <c r="K14" s="261"/>
      <c r="L14" s="96"/>
      <c r="M14" s="308"/>
      <c r="N14" s="358"/>
      <c r="O14" s="359"/>
      <c r="P14" s="261"/>
      <c r="Q14" s="130"/>
      <c r="R14" s="105" t="s">
        <v>290</v>
      </c>
      <c r="S14" s="378" t="s">
        <v>397</v>
      </c>
      <c r="T14" s="223">
        <v>700</v>
      </c>
      <c r="U14" s="369"/>
      <c r="V14" s="96"/>
      <c r="W14" s="105" t="s">
        <v>300</v>
      </c>
      <c r="X14" s="99"/>
      <c r="Y14" s="228">
        <v>1100</v>
      </c>
      <c r="Z14" s="369"/>
      <c r="AA14" s="175"/>
      <c r="AB14" s="144"/>
      <c r="AC14" s="185"/>
    </row>
    <row r="15" spans="2:29" ht="21.75" customHeight="1">
      <c r="B15" s="96"/>
      <c r="C15" s="256" t="s">
        <v>301</v>
      </c>
      <c r="D15" s="563" t="s">
        <v>421</v>
      </c>
      <c r="E15" s="469">
        <v>2050</v>
      </c>
      <c r="F15" s="369"/>
      <c r="G15" s="309"/>
      <c r="H15" s="308"/>
      <c r="I15" s="358"/>
      <c r="J15" s="359"/>
      <c r="K15" s="261"/>
      <c r="L15" s="103"/>
      <c r="M15" s="105"/>
      <c r="N15" s="103"/>
      <c r="O15" s="219"/>
      <c r="P15" s="261"/>
      <c r="Q15" s="130"/>
      <c r="R15" s="105" t="s">
        <v>392</v>
      </c>
      <c r="S15" s="378" t="s">
        <v>453</v>
      </c>
      <c r="T15" s="223">
        <v>1100</v>
      </c>
      <c r="U15" s="369"/>
      <c r="V15" s="96"/>
      <c r="W15" s="105" t="s">
        <v>521</v>
      </c>
      <c r="X15" s="99"/>
      <c r="Y15" s="228">
        <v>600</v>
      </c>
      <c r="Z15" s="369"/>
      <c r="AA15" s="175"/>
      <c r="AB15" s="144"/>
      <c r="AC15" s="185"/>
    </row>
    <row r="16" spans="2:29" ht="21.75" customHeight="1">
      <c r="B16" s="96"/>
      <c r="C16" s="252" t="s">
        <v>95</v>
      </c>
      <c r="D16" s="285" t="s">
        <v>421</v>
      </c>
      <c r="E16" s="469">
        <v>3500</v>
      </c>
      <c r="F16" s="369"/>
      <c r="G16" s="123"/>
      <c r="H16" s="256"/>
      <c r="I16" s="268"/>
      <c r="J16" s="223"/>
      <c r="K16" s="261"/>
      <c r="L16" s="103"/>
      <c r="M16" s="105"/>
      <c r="N16" s="103"/>
      <c r="O16" s="219"/>
      <c r="P16" s="261"/>
      <c r="Q16" s="130"/>
      <c r="R16" s="105" t="s">
        <v>302</v>
      </c>
      <c r="S16" s="378" t="s">
        <v>397</v>
      </c>
      <c r="T16" s="223">
        <v>900</v>
      </c>
      <c r="U16" s="369"/>
      <c r="V16" s="96"/>
      <c r="W16" s="308"/>
      <c r="X16" s="358"/>
      <c r="Y16" s="359"/>
      <c r="Z16" s="261"/>
      <c r="AA16" s="175"/>
      <c r="AB16" s="144"/>
      <c r="AC16" s="185"/>
    </row>
    <row r="17" spans="2:29" ht="21.75" customHeight="1">
      <c r="B17" s="96"/>
      <c r="C17" s="256" t="s">
        <v>303</v>
      </c>
      <c r="D17" s="285" t="s">
        <v>421</v>
      </c>
      <c r="E17" s="219">
        <v>1250</v>
      </c>
      <c r="F17" s="369"/>
      <c r="G17" s="123"/>
      <c r="H17" s="256"/>
      <c r="I17" s="268"/>
      <c r="J17" s="223"/>
      <c r="K17" s="261"/>
      <c r="L17" s="103"/>
      <c r="M17" s="105"/>
      <c r="N17" s="103"/>
      <c r="O17" s="219"/>
      <c r="P17" s="261"/>
      <c r="Q17" s="130"/>
      <c r="R17" s="105" t="s">
        <v>97</v>
      </c>
      <c r="S17" s="378" t="s">
        <v>397</v>
      </c>
      <c r="T17" s="223">
        <v>1200</v>
      </c>
      <c r="U17" s="369"/>
      <c r="V17" s="96"/>
      <c r="W17" s="105"/>
      <c r="X17" s="99"/>
      <c r="Y17" s="228"/>
      <c r="Z17" s="261"/>
      <c r="AA17" s="175"/>
      <c r="AB17" s="144"/>
      <c r="AC17" s="207"/>
    </row>
    <row r="18" spans="2:29" ht="21.75" customHeight="1">
      <c r="B18" s="96"/>
      <c r="C18" s="256"/>
      <c r="D18" s="285"/>
      <c r="E18" s="219"/>
      <c r="F18" s="261"/>
      <c r="G18" s="123"/>
      <c r="H18" s="256"/>
      <c r="I18" s="286"/>
      <c r="J18" s="223"/>
      <c r="K18" s="261"/>
      <c r="L18" s="103"/>
      <c r="M18" s="103"/>
      <c r="N18" s="103"/>
      <c r="O18" s="219"/>
      <c r="P18" s="261"/>
      <c r="Q18" s="130"/>
      <c r="R18" s="105" t="s">
        <v>422</v>
      </c>
      <c r="S18" s="378" t="s">
        <v>452</v>
      </c>
      <c r="T18" s="223">
        <v>900</v>
      </c>
      <c r="U18" s="369"/>
      <c r="V18" s="96"/>
      <c r="W18" s="105"/>
      <c r="X18" s="99"/>
      <c r="Y18" s="228"/>
      <c r="Z18" s="261"/>
      <c r="AA18" s="175"/>
      <c r="AB18" s="2"/>
      <c r="AC18" s="160"/>
    </row>
    <row r="19" spans="2:29" ht="21.75" customHeight="1">
      <c r="B19" s="96"/>
      <c r="C19" s="103"/>
      <c r="D19" s="132"/>
      <c r="E19" s="273"/>
      <c r="F19" s="261"/>
      <c r="G19" s="700"/>
      <c r="H19" s="701"/>
      <c r="I19" s="702"/>
      <c r="J19" s="244"/>
      <c r="K19" s="261"/>
      <c r="L19" s="103"/>
      <c r="M19" s="103"/>
      <c r="N19" s="103"/>
      <c r="O19" s="219"/>
      <c r="P19" s="261"/>
      <c r="Q19" s="309"/>
      <c r="R19" s="308"/>
      <c r="S19" s="358"/>
      <c r="T19" s="359"/>
      <c r="U19" s="261"/>
      <c r="V19" s="700"/>
      <c r="W19" s="701"/>
      <c r="X19" s="702"/>
      <c r="Y19" s="246"/>
      <c r="Z19" s="261"/>
      <c r="AA19" s="175"/>
      <c r="AB19" s="144" t="s">
        <v>304</v>
      </c>
      <c r="AC19" s="185"/>
    </row>
    <row r="20" spans="2:29" ht="21.75" customHeight="1">
      <c r="B20" s="96"/>
      <c r="C20" s="256" t="s">
        <v>53</v>
      </c>
      <c r="D20" s="250" t="s">
        <v>396</v>
      </c>
      <c r="E20" s="219">
        <v>1100</v>
      </c>
      <c r="F20" s="369"/>
      <c r="G20" s="123"/>
      <c r="H20" s="256" t="s">
        <v>106</v>
      </c>
      <c r="I20" s="282" t="s">
        <v>401</v>
      </c>
      <c r="J20" s="223">
        <v>400</v>
      </c>
      <c r="K20" s="369"/>
      <c r="L20" s="103"/>
      <c r="M20" s="311" t="s">
        <v>53</v>
      </c>
      <c r="N20" s="103"/>
      <c r="O20" s="219">
        <v>1450</v>
      </c>
      <c r="P20" s="369"/>
      <c r="Q20" s="96"/>
      <c r="R20" s="105" t="s">
        <v>53</v>
      </c>
      <c r="S20" s="388" t="s">
        <v>452</v>
      </c>
      <c r="T20" s="223">
        <v>1800</v>
      </c>
      <c r="U20" s="369"/>
      <c r="V20" s="96"/>
      <c r="W20" s="105" t="s">
        <v>618</v>
      </c>
      <c r="X20" s="99"/>
      <c r="Y20" s="228">
        <v>1000</v>
      </c>
      <c r="Z20" s="369"/>
      <c r="AA20" s="175"/>
      <c r="AB20" s="144" t="s">
        <v>368</v>
      </c>
      <c r="AC20" s="185"/>
    </row>
    <row r="21" spans="2:29" ht="21.75" customHeight="1">
      <c r="B21" s="96"/>
      <c r="C21" s="256" t="s">
        <v>100</v>
      </c>
      <c r="D21" s="250" t="s">
        <v>396</v>
      </c>
      <c r="E21" s="219">
        <v>1650</v>
      </c>
      <c r="F21" s="369"/>
      <c r="G21" s="123"/>
      <c r="H21" s="256"/>
      <c r="I21" s="287"/>
      <c r="J21" s="223"/>
      <c r="K21" s="261"/>
      <c r="L21" s="103"/>
      <c r="M21" s="105"/>
      <c r="N21" s="103"/>
      <c r="O21" s="219"/>
      <c r="P21" s="261"/>
      <c r="Q21" s="96"/>
      <c r="R21" s="105"/>
      <c r="S21" s="106"/>
      <c r="T21" s="223"/>
      <c r="U21" s="261"/>
      <c r="V21" s="96"/>
      <c r="W21" s="105" t="s">
        <v>305</v>
      </c>
      <c r="X21" s="99"/>
      <c r="Y21" s="228">
        <v>200</v>
      </c>
      <c r="Z21" s="369"/>
      <c r="AA21" s="175"/>
      <c r="AB21" s="294" t="s">
        <v>369</v>
      </c>
      <c r="AC21" s="185"/>
    </row>
    <row r="22" spans="2:29" ht="21.75" customHeight="1">
      <c r="B22" s="96"/>
      <c r="C22" s="256" t="s">
        <v>102</v>
      </c>
      <c r="D22" s="250" t="s">
        <v>396</v>
      </c>
      <c r="E22" s="219">
        <v>900</v>
      </c>
      <c r="F22" s="369"/>
      <c r="G22" s="123"/>
      <c r="H22" s="256"/>
      <c r="I22" s="287"/>
      <c r="J22" s="223"/>
      <c r="K22" s="261"/>
      <c r="L22" s="103"/>
      <c r="M22" s="105"/>
      <c r="N22" s="103"/>
      <c r="O22" s="219"/>
      <c r="P22" s="370"/>
      <c r="Q22" s="96"/>
      <c r="R22" s="103"/>
      <c r="S22" s="97"/>
      <c r="T22" s="223"/>
      <c r="U22" s="261"/>
      <c r="V22" s="96"/>
      <c r="W22" s="103"/>
      <c r="X22" s="99"/>
      <c r="Y22" s="228"/>
      <c r="Z22" s="261"/>
      <c r="AA22" s="175"/>
      <c r="AB22" s="144"/>
      <c r="AC22" s="185"/>
    </row>
    <row r="23" spans="2:29" ht="21.75" customHeight="1">
      <c r="B23" s="96"/>
      <c r="C23" s="256" t="s">
        <v>104</v>
      </c>
      <c r="D23" s="250" t="s">
        <v>396</v>
      </c>
      <c r="E23" s="219">
        <v>1350</v>
      </c>
      <c r="F23" s="369"/>
      <c r="G23" s="123"/>
      <c r="H23" s="256"/>
      <c r="I23" s="287"/>
      <c r="J23" s="223"/>
      <c r="K23" s="261"/>
      <c r="L23" s="103"/>
      <c r="M23" s="105"/>
      <c r="N23" s="103"/>
      <c r="O23" s="219"/>
      <c r="P23" s="261"/>
      <c r="Q23" s="96"/>
      <c r="R23" s="103"/>
      <c r="S23" s="97"/>
      <c r="T23" s="223"/>
      <c r="U23" s="261"/>
      <c r="V23" s="96"/>
      <c r="W23" s="103"/>
      <c r="X23" s="99"/>
      <c r="Y23" s="228"/>
      <c r="Z23" s="261"/>
      <c r="AA23" s="175"/>
      <c r="AB23" s="144"/>
      <c r="AC23" s="185"/>
    </row>
    <row r="24" spans="2:29" ht="21.75" customHeight="1">
      <c r="B24" s="96"/>
      <c r="C24" s="256"/>
      <c r="D24" s="250"/>
      <c r="E24" s="219"/>
      <c r="F24" s="261"/>
      <c r="G24" s="123"/>
      <c r="H24" s="256"/>
      <c r="I24" s="287"/>
      <c r="J24" s="223"/>
      <c r="K24" s="261"/>
      <c r="L24" s="103"/>
      <c r="M24" s="105"/>
      <c r="N24" s="103"/>
      <c r="O24" s="219"/>
      <c r="P24" s="261"/>
      <c r="Q24" s="96"/>
      <c r="R24" s="103"/>
      <c r="S24" s="97"/>
      <c r="T24" s="223"/>
      <c r="U24" s="261"/>
      <c r="V24" s="96"/>
      <c r="W24" s="103"/>
      <c r="X24" s="99"/>
      <c r="Y24" s="228"/>
      <c r="Z24" s="261"/>
      <c r="AA24" s="175"/>
      <c r="AB24" s="144"/>
      <c r="AC24" s="185"/>
    </row>
    <row r="25" spans="2:29" ht="21.75" customHeight="1">
      <c r="B25" s="96"/>
      <c r="C25" s="256" t="s">
        <v>565</v>
      </c>
      <c r="D25" s="250" t="s">
        <v>396</v>
      </c>
      <c r="E25" s="219">
        <v>1700</v>
      </c>
      <c r="F25" s="369"/>
      <c r="G25" s="123"/>
      <c r="H25" s="256" t="s">
        <v>113</v>
      </c>
      <c r="I25" s="282" t="s">
        <v>533</v>
      </c>
      <c r="J25" s="223">
        <v>300</v>
      </c>
      <c r="K25" s="369"/>
      <c r="L25" s="103"/>
      <c r="M25" s="105"/>
      <c r="N25" s="103"/>
      <c r="O25" s="219"/>
      <c r="P25" s="261"/>
      <c r="Q25" s="96"/>
      <c r="R25" s="105" t="s">
        <v>108</v>
      </c>
      <c r="S25" s="378" t="s">
        <v>454</v>
      </c>
      <c r="T25" s="223">
        <v>1150</v>
      </c>
      <c r="U25" s="369"/>
      <c r="V25" s="96"/>
      <c r="W25" s="105" t="s">
        <v>108</v>
      </c>
      <c r="X25" s="99"/>
      <c r="Y25" s="228">
        <v>350</v>
      </c>
      <c r="Z25" s="369"/>
      <c r="AA25" s="175"/>
      <c r="AB25" s="144"/>
      <c r="AC25" s="185"/>
    </row>
    <row r="26" spans="2:29" ht="21.75" customHeight="1">
      <c r="B26" s="96"/>
      <c r="C26" s="252" t="s">
        <v>54</v>
      </c>
      <c r="D26" s="282" t="s">
        <v>401</v>
      </c>
      <c r="E26" s="219">
        <v>2200</v>
      </c>
      <c r="F26" s="369"/>
      <c r="G26" s="123"/>
      <c r="H26" s="256" t="s">
        <v>55</v>
      </c>
      <c r="I26" s="282" t="s">
        <v>533</v>
      </c>
      <c r="J26" s="223">
        <v>600</v>
      </c>
      <c r="K26" s="369"/>
      <c r="L26" s="103"/>
      <c r="M26" s="103"/>
      <c r="N26" s="103"/>
      <c r="O26" s="219"/>
      <c r="P26" s="261"/>
      <c r="Q26" s="96"/>
      <c r="R26" s="105"/>
      <c r="S26" s="106"/>
      <c r="T26" s="223"/>
      <c r="U26" s="261"/>
      <c r="V26" s="96"/>
      <c r="W26" s="105" t="s">
        <v>54</v>
      </c>
      <c r="X26" s="99"/>
      <c r="Y26" s="228">
        <v>200</v>
      </c>
      <c r="Z26" s="369"/>
      <c r="AA26" s="175"/>
      <c r="AB26" s="144"/>
      <c r="AC26" s="185"/>
    </row>
    <row r="27" spans="2:29" ht="21.75" customHeight="1">
      <c r="B27" s="96"/>
      <c r="C27" s="252" t="s">
        <v>111</v>
      </c>
      <c r="D27" s="263" t="s">
        <v>403</v>
      </c>
      <c r="E27" s="219">
        <v>450</v>
      </c>
      <c r="F27" s="369"/>
      <c r="G27" s="123"/>
      <c r="H27" s="256" t="s">
        <v>56</v>
      </c>
      <c r="I27" s="282" t="s">
        <v>533</v>
      </c>
      <c r="J27" s="223">
        <v>550</v>
      </c>
      <c r="K27" s="369"/>
      <c r="L27" s="103"/>
      <c r="M27" s="103"/>
      <c r="N27" s="103"/>
      <c r="O27" s="219"/>
      <c r="P27" s="261"/>
      <c r="Q27" s="96"/>
      <c r="R27" s="103"/>
      <c r="S27" s="99"/>
      <c r="T27" s="223"/>
      <c r="U27" s="261"/>
      <c r="V27" s="96"/>
      <c r="W27" s="105"/>
      <c r="X27" s="99"/>
      <c r="Y27" s="228"/>
      <c r="Z27" s="261"/>
      <c r="AA27" s="175"/>
      <c r="AB27" s="144"/>
      <c r="AC27" s="185"/>
    </row>
    <row r="28" spans="2:29" ht="21.75" customHeight="1">
      <c r="B28" s="96"/>
      <c r="C28" s="252"/>
      <c r="D28" s="250"/>
      <c r="E28" s="219"/>
      <c r="F28" s="261"/>
      <c r="G28" s="123"/>
      <c r="H28" s="256"/>
      <c r="I28" s="286"/>
      <c r="J28" s="223"/>
      <c r="K28" s="261"/>
      <c r="L28" s="96"/>
      <c r="M28" s="103"/>
      <c r="N28" s="103"/>
      <c r="O28" s="219"/>
      <c r="P28" s="261"/>
      <c r="Q28" s="96"/>
      <c r="R28" s="103"/>
      <c r="S28" s="99"/>
      <c r="T28" s="223"/>
      <c r="U28" s="261"/>
      <c r="V28" s="96"/>
      <c r="W28" s="105"/>
      <c r="X28" s="99"/>
      <c r="Y28" s="228"/>
      <c r="Z28" s="261"/>
      <c r="AA28" s="175"/>
      <c r="AB28" s="144"/>
      <c r="AC28" s="185"/>
    </row>
    <row r="29" spans="2:29" ht="21.75" customHeight="1">
      <c r="B29" s="114"/>
      <c r="C29" s="288"/>
      <c r="D29" s="289"/>
      <c r="E29" s="292"/>
      <c r="F29" s="291"/>
      <c r="G29" s="697" t="s">
        <v>67</v>
      </c>
      <c r="H29" s="698"/>
      <c r="I29" s="699"/>
      <c r="J29" s="290">
        <f>SUM(J6:J28)</f>
        <v>11750</v>
      </c>
      <c r="K29" s="291">
        <f>SUM(K6:K28)</f>
        <v>0</v>
      </c>
      <c r="L29" s="293"/>
      <c r="M29" s="139"/>
      <c r="N29" s="139"/>
      <c r="O29" s="292"/>
      <c r="P29" s="291"/>
      <c r="Q29" s="293"/>
      <c r="R29" s="139"/>
      <c r="S29" s="140"/>
      <c r="T29" s="290"/>
      <c r="U29" s="291"/>
      <c r="V29" s="293"/>
      <c r="W29" s="417"/>
      <c r="X29" s="140"/>
      <c r="Y29" s="418"/>
      <c r="Z29" s="291"/>
      <c r="AA29" s="175"/>
      <c r="AB29" s="144"/>
      <c r="AC29" s="185"/>
    </row>
    <row r="30" spans="2:29" ht="21.75" customHeight="1">
      <c r="B30" s="633" t="s">
        <v>2</v>
      </c>
      <c r="C30" s="634"/>
      <c r="D30" s="634"/>
      <c r="E30" s="248">
        <f>SUM(E6:E29)</f>
        <v>32000</v>
      </c>
      <c r="F30" s="180">
        <f>SUM(F6:F29)</f>
        <v>0</v>
      </c>
      <c r="G30" s="633" t="s">
        <v>120</v>
      </c>
      <c r="H30" s="634"/>
      <c r="I30" s="694"/>
      <c r="J30" s="166">
        <f>SUM(E30+J29)</f>
        <v>43750</v>
      </c>
      <c r="K30" s="243">
        <f>SUM(F30+K29)</f>
        <v>0</v>
      </c>
      <c r="L30" s="634" t="s">
        <v>651</v>
      </c>
      <c r="M30" s="634"/>
      <c r="N30" s="634"/>
      <c r="O30" s="248">
        <f>SUM(O6:O29)</f>
        <v>5150</v>
      </c>
      <c r="P30" s="278">
        <f>SUM(P6:P29)</f>
        <v>0</v>
      </c>
      <c r="Q30" s="633" t="s">
        <v>2</v>
      </c>
      <c r="R30" s="634"/>
      <c r="S30" s="694"/>
      <c r="T30" s="166">
        <f>SUM(T6:T29)</f>
        <v>15200</v>
      </c>
      <c r="U30" s="399">
        <f>SUM(U6:U29)</f>
        <v>0</v>
      </c>
      <c r="V30" s="633" t="s">
        <v>2</v>
      </c>
      <c r="W30" s="634"/>
      <c r="X30" s="694"/>
      <c r="Y30" s="229">
        <f>SUM(Y7:Y29)</f>
        <v>7250</v>
      </c>
      <c r="Z30" s="278">
        <f>SUM(Z6:Z29)</f>
        <v>0</v>
      </c>
      <c r="AA30" s="671"/>
      <c r="AB30" s="672"/>
      <c r="AC30" s="182">
        <f>SUM(AC6:AC29)</f>
        <v>0</v>
      </c>
    </row>
    <row r="31" spans="2:30" ht="13.5" customHeight="1">
      <c r="B31" s="14" t="s">
        <v>572</v>
      </c>
      <c r="C31" s="13"/>
      <c r="D31" s="1"/>
      <c r="E31" s="222"/>
      <c r="F31" s="374"/>
      <c r="G31" s="1"/>
      <c r="H31" s="1"/>
      <c r="I31" s="1"/>
      <c r="J31" s="222"/>
      <c r="K31" s="375"/>
      <c r="L31" s="1"/>
      <c r="M31" s="1"/>
      <c r="N31" s="1"/>
      <c r="O31" s="222"/>
      <c r="P31" s="191"/>
      <c r="Q31" s="1"/>
      <c r="R31" s="1"/>
      <c r="S31" s="1"/>
      <c r="T31" s="222"/>
      <c r="U31" s="375"/>
      <c r="V31" s="1"/>
      <c r="W31" s="1"/>
      <c r="X31" s="1"/>
      <c r="Y31" s="222"/>
      <c r="Z31" s="191"/>
      <c r="AA31" s="110"/>
      <c r="AB31" s="41"/>
      <c r="AC31" s="7"/>
      <c r="AD31" s="110"/>
    </row>
    <row r="32" spans="2:29" ht="14.25" customHeight="1">
      <c r="B32" s="669" t="s">
        <v>575</v>
      </c>
      <c r="C32" s="670"/>
      <c r="D32" s="670"/>
      <c r="E32" s="670"/>
      <c r="F32" s="670"/>
      <c r="G32" s="670"/>
      <c r="H32" s="670"/>
      <c r="I32" s="670"/>
      <c r="J32" s="670"/>
      <c r="K32" s="670"/>
      <c r="L32" s="670"/>
      <c r="M32" s="670"/>
      <c r="N32" s="670"/>
      <c r="O32" s="670"/>
      <c r="P32" s="670"/>
      <c r="Q32" s="670"/>
      <c r="R32" s="670"/>
      <c r="S32" s="670"/>
      <c r="T32" s="670"/>
      <c r="U32" s="670"/>
      <c r="V32" s="670"/>
      <c r="W32" s="670"/>
      <c r="X32" s="670"/>
      <c r="Y32" s="670"/>
      <c r="Z32" s="670"/>
      <c r="AA32" s="670"/>
      <c r="AB32" s="670"/>
      <c r="AC32" s="670"/>
    </row>
    <row r="33" spans="2:29" ht="14.25" customHeight="1">
      <c r="B33" s="669" t="s">
        <v>626</v>
      </c>
      <c r="C33" s="670"/>
      <c r="D33" s="670"/>
      <c r="E33" s="670"/>
      <c r="F33" s="670"/>
      <c r="G33" s="670"/>
      <c r="H33" s="670"/>
      <c r="I33" s="670"/>
      <c r="J33" s="670"/>
      <c r="K33" s="670"/>
      <c r="L33" s="670"/>
      <c r="M33" s="670"/>
      <c r="N33" s="670"/>
      <c r="O33" s="670"/>
      <c r="P33" s="670"/>
      <c r="Q33" s="670"/>
      <c r="R33" s="670"/>
      <c r="S33" s="670"/>
      <c r="T33" s="670"/>
      <c r="U33" s="670"/>
      <c r="V33" s="670"/>
      <c r="W33" s="670"/>
      <c r="X33" s="670"/>
      <c r="Y33" s="670"/>
      <c r="Z33" s="670"/>
      <c r="AA33" s="670"/>
      <c r="AB33" s="670"/>
      <c r="AC33" s="670"/>
    </row>
    <row r="34" spans="2:29" ht="13.5">
      <c r="B34" s="669" t="s">
        <v>573</v>
      </c>
      <c r="C34" s="670"/>
      <c r="D34" s="670"/>
      <c r="E34" s="670"/>
      <c r="F34" s="670"/>
      <c r="G34" s="670"/>
      <c r="H34" s="670"/>
      <c r="I34" s="670"/>
      <c r="J34" s="670"/>
      <c r="K34" s="670"/>
      <c r="L34" s="670"/>
      <c r="M34" s="670"/>
      <c r="N34" s="670"/>
      <c r="O34" s="670"/>
      <c r="P34" s="670"/>
      <c r="Q34" s="670"/>
      <c r="R34" s="670"/>
      <c r="S34" s="670"/>
      <c r="T34" s="670"/>
      <c r="U34" s="670"/>
      <c r="V34" s="670"/>
      <c r="W34" s="670"/>
      <c r="X34" s="670"/>
      <c r="Y34" s="670"/>
      <c r="Z34" s="670"/>
      <c r="AA34" s="670"/>
      <c r="AB34" s="670"/>
      <c r="AC34" s="670"/>
    </row>
    <row r="35" spans="2:26" ht="8.25" customHeight="1">
      <c r="B35" s="14"/>
      <c r="C35" s="1"/>
      <c r="D35" s="1"/>
      <c r="E35" s="222"/>
      <c r="F35" s="374"/>
      <c r="G35" s="1"/>
      <c r="H35" s="1"/>
      <c r="I35" s="1"/>
      <c r="J35" s="222"/>
      <c r="K35" s="375"/>
      <c r="L35" s="1"/>
      <c r="M35" s="1"/>
      <c r="N35" s="1"/>
      <c r="O35" s="222"/>
      <c r="P35" s="191"/>
      <c r="Q35" s="1"/>
      <c r="R35" s="1"/>
      <c r="S35" s="1"/>
      <c r="T35" s="222"/>
      <c r="U35" s="375"/>
      <c r="V35" s="1"/>
      <c r="W35" s="1"/>
      <c r="X35" s="1"/>
      <c r="Y35" s="222"/>
      <c r="Z35" s="191"/>
    </row>
    <row r="36" spans="2:30" ht="14.25">
      <c r="B36" s="94" t="s">
        <v>359</v>
      </c>
      <c r="C36" s="2"/>
      <c r="D36" s="4"/>
      <c r="E36" s="2"/>
      <c r="F36" s="2"/>
      <c r="J36" s="2"/>
      <c r="K36" s="2"/>
      <c r="M36" s="2"/>
      <c r="O36" s="2"/>
      <c r="P36" s="2"/>
      <c r="R36" s="1"/>
      <c r="T36" s="148"/>
      <c r="U36" s="5"/>
      <c r="AA36" s="110"/>
      <c r="AB36" s="41" t="str">
        <f>'表紙'!P36</f>
        <v>（2024年4月現在）</v>
      </c>
      <c r="AC36" s="7" t="s">
        <v>360</v>
      </c>
      <c r="AD36" s="110"/>
    </row>
    <row r="37" ht="6.75" customHeight="1"/>
  </sheetData>
  <sheetProtection password="CCCF" sheet="1" selectLockedCells="1"/>
  <mergeCells count="37">
    <mergeCell ref="B32:AC32"/>
    <mergeCell ref="B33:AC33"/>
    <mergeCell ref="B34:AC34"/>
    <mergeCell ref="B30:D30"/>
    <mergeCell ref="G30:I30"/>
    <mergeCell ref="L30:N30"/>
    <mergeCell ref="Q30:S30"/>
    <mergeCell ref="V30:X30"/>
    <mergeCell ref="G29:I29"/>
    <mergeCell ref="G19:I19"/>
    <mergeCell ref="V19:X19"/>
    <mergeCell ref="N3:P3"/>
    <mergeCell ref="Q3:V3"/>
    <mergeCell ref="Q4:R4"/>
    <mergeCell ref="H3:M3"/>
    <mergeCell ref="F4:G4"/>
    <mergeCell ref="H4:I4"/>
    <mergeCell ref="B5:E5"/>
    <mergeCell ref="G5:J5"/>
    <mergeCell ref="L5:O5"/>
    <mergeCell ref="Q5:T5"/>
    <mergeCell ref="C4:E4"/>
    <mergeCell ref="E2:G2"/>
    <mergeCell ref="N2:P2"/>
    <mergeCell ref="Q2:V2"/>
    <mergeCell ref="O4:P4"/>
    <mergeCell ref="E3:G3"/>
    <mergeCell ref="H2:M2"/>
    <mergeCell ref="W2:Y2"/>
    <mergeCell ref="AA30:AB30"/>
    <mergeCell ref="Z2:AC2"/>
    <mergeCell ref="Z3:AB3"/>
    <mergeCell ref="AA5:AC5"/>
    <mergeCell ref="AB6:AC6"/>
    <mergeCell ref="AB8:AC8"/>
    <mergeCell ref="W3:Y3"/>
    <mergeCell ref="V5:Y5"/>
  </mergeCells>
  <conditionalFormatting sqref="F6">
    <cfRule type="expression" priority="69" dxfId="0" stopIfTrue="1">
      <formula>F6&gt;E6</formula>
    </cfRule>
  </conditionalFormatting>
  <conditionalFormatting sqref="F7">
    <cfRule type="expression" priority="68" dxfId="0" stopIfTrue="1">
      <formula>F7&gt;E7</formula>
    </cfRule>
  </conditionalFormatting>
  <conditionalFormatting sqref="F9">
    <cfRule type="expression" priority="67" dxfId="0" stopIfTrue="1">
      <formula>F9&gt;E9</formula>
    </cfRule>
  </conditionalFormatting>
  <conditionalFormatting sqref="F10">
    <cfRule type="expression" priority="66" dxfId="0" stopIfTrue="1">
      <formula>F10&gt;E10</formula>
    </cfRule>
  </conditionalFormatting>
  <conditionalFormatting sqref="F11">
    <cfRule type="expression" priority="65" dxfId="0" stopIfTrue="1">
      <formula>F11&gt;E11</formula>
    </cfRule>
  </conditionalFormatting>
  <conditionalFormatting sqref="F12">
    <cfRule type="expression" priority="64" dxfId="0" stopIfTrue="1">
      <formula>F12&gt;E12</formula>
    </cfRule>
  </conditionalFormatting>
  <conditionalFormatting sqref="F13">
    <cfRule type="expression" priority="63" dxfId="0" stopIfTrue="1">
      <formula>F13&gt;E13</formula>
    </cfRule>
  </conditionalFormatting>
  <conditionalFormatting sqref="F14">
    <cfRule type="expression" priority="62" dxfId="0" stopIfTrue="1">
      <formula>F14&gt;E14</formula>
    </cfRule>
  </conditionalFormatting>
  <conditionalFormatting sqref="F15">
    <cfRule type="expression" priority="61" dxfId="0" stopIfTrue="1">
      <formula>F15&gt;E15</formula>
    </cfRule>
  </conditionalFormatting>
  <conditionalFormatting sqref="F16">
    <cfRule type="expression" priority="60" dxfId="0" stopIfTrue="1">
      <formula>F16&gt;E16</formula>
    </cfRule>
  </conditionalFormatting>
  <conditionalFormatting sqref="F17">
    <cfRule type="expression" priority="58" dxfId="0" stopIfTrue="1">
      <formula>F17&gt;E17</formula>
    </cfRule>
  </conditionalFormatting>
  <conditionalFormatting sqref="F20">
    <cfRule type="expression" priority="57" dxfId="0" stopIfTrue="1">
      <formula>F20&gt;E20</formula>
    </cfRule>
  </conditionalFormatting>
  <conditionalFormatting sqref="F21">
    <cfRule type="expression" priority="56" dxfId="0" stopIfTrue="1">
      <formula>F21&gt;E21</formula>
    </cfRule>
  </conditionalFormatting>
  <conditionalFormatting sqref="F22">
    <cfRule type="expression" priority="55" dxfId="0" stopIfTrue="1">
      <formula>F22&gt;E22</formula>
    </cfRule>
  </conditionalFormatting>
  <conditionalFormatting sqref="F23">
    <cfRule type="expression" priority="54" dxfId="0" stopIfTrue="1">
      <formula>F23&gt;E23</formula>
    </cfRule>
  </conditionalFormatting>
  <conditionalFormatting sqref="F25">
    <cfRule type="expression" priority="53" dxfId="0" stopIfTrue="1">
      <formula>F25&gt;E25</formula>
    </cfRule>
  </conditionalFormatting>
  <conditionalFormatting sqref="F26">
    <cfRule type="expression" priority="52" dxfId="0" stopIfTrue="1">
      <formula>F26&gt;E26</formula>
    </cfRule>
  </conditionalFormatting>
  <conditionalFormatting sqref="F27">
    <cfRule type="expression" priority="51" dxfId="0" stopIfTrue="1">
      <formula>F27&gt;E27</formula>
    </cfRule>
  </conditionalFormatting>
  <conditionalFormatting sqref="K6">
    <cfRule type="expression" priority="50" dxfId="0" stopIfTrue="1">
      <formula>K6&gt;J6</formula>
    </cfRule>
  </conditionalFormatting>
  <conditionalFormatting sqref="K7">
    <cfRule type="expression" priority="49" dxfId="0" stopIfTrue="1">
      <formula>K7&gt;J7</formula>
    </cfRule>
  </conditionalFormatting>
  <conditionalFormatting sqref="K9">
    <cfRule type="expression" priority="48" dxfId="0" stopIfTrue="1">
      <formula>K9&gt;J9</formula>
    </cfRule>
  </conditionalFormatting>
  <conditionalFormatting sqref="K10">
    <cfRule type="expression" priority="47" dxfId="0" stopIfTrue="1">
      <formula>K10&gt;J10</formula>
    </cfRule>
  </conditionalFormatting>
  <conditionalFormatting sqref="K11">
    <cfRule type="expression" priority="46" dxfId="0" stopIfTrue="1">
      <formula>K11&gt;J11</formula>
    </cfRule>
  </conditionalFormatting>
  <conditionalFormatting sqref="K12">
    <cfRule type="expression" priority="45" dxfId="0" stopIfTrue="1">
      <formula>K12&gt;J12</formula>
    </cfRule>
  </conditionalFormatting>
  <conditionalFormatting sqref="K13">
    <cfRule type="expression" priority="44" dxfId="0" stopIfTrue="1">
      <formula>K13&gt;J13</formula>
    </cfRule>
  </conditionalFormatting>
  <conditionalFormatting sqref="K20">
    <cfRule type="expression" priority="42" dxfId="0" stopIfTrue="1">
      <formula>K20&gt;J20</formula>
    </cfRule>
  </conditionalFormatting>
  <conditionalFormatting sqref="K25">
    <cfRule type="expression" priority="41" dxfId="0" stopIfTrue="1">
      <formula>K25&gt;J25</formula>
    </cfRule>
  </conditionalFormatting>
  <conditionalFormatting sqref="K26">
    <cfRule type="expression" priority="40" dxfId="0" stopIfTrue="1">
      <formula>K26&gt;J26</formula>
    </cfRule>
  </conditionalFormatting>
  <conditionalFormatting sqref="K27">
    <cfRule type="expression" priority="39" dxfId="0" stopIfTrue="1">
      <formula>K27&gt;J27</formula>
    </cfRule>
  </conditionalFormatting>
  <conditionalFormatting sqref="P9">
    <cfRule type="expression" priority="38" dxfId="0" stopIfTrue="1">
      <formula>P9&gt;O9</formula>
    </cfRule>
  </conditionalFormatting>
  <conditionalFormatting sqref="P10">
    <cfRule type="expression" priority="37" dxfId="0" stopIfTrue="1">
      <formula>P10&gt;O10</formula>
    </cfRule>
  </conditionalFormatting>
  <conditionalFormatting sqref="P11">
    <cfRule type="expression" priority="36" dxfId="0" stopIfTrue="1">
      <formula>P11&gt;O11</formula>
    </cfRule>
  </conditionalFormatting>
  <conditionalFormatting sqref="P20">
    <cfRule type="expression" priority="34" dxfId="0" stopIfTrue="1">
      <formula>P20&gt;O20</formula>
    </cfRule>
  </conditionalFormatting>
  <conditionalFormatting sqref="P28">
    <cfRule type="expression" priority="33" dxfId="0" stopIfTrue="1">
      <formula>P28&gt;O28</formula>
    </cfRule>
  </conditionalFormatting>
  <conditionalFormatting sqref="P29">
    <cfRule type="expression" priority="32" dxfId="0" stopIfTrue="1">
      <formula>P29&gt;O29</formula>
    </cfRule>
  </conditionalFormatting>
  <conditionalFormatting sqref="U9">
    <cfRule type="expression" priority="31" dxfId="0" stopIfTrue="1">
      <formula>U9&gt;T9</formula>
    </cfRule>
  </conditionalFormatting>
  <conditionalFormatting sqref="U10">
    <cfRule type="expression" priority="30" dxfId="0" stopIfTrue="1">
      <formula>U10&gt;T10</formula>
    </cfRule>
  </conditionalFormatting>
  <conditionalFormatting sqref="U11">
    <cfRule type="expression" priority="29" dxfId="0" stopIfTrue="1">
      <formula>U11&gt;T11</formula>
    </cfRule>
  </conditionalFormatting>
  <conditionalFormatting sqref="U12">
    <cfRule type="expression" priority="28" dxfId="0" stopIfTrue="1">
      <formula>U12&gt;T12</formula>
    </cfRule>
  </conditionalFormatting>
  <conditionalFormatting sqref="U13">
    <cfRule type="expression" priority="27" dxfId="0" stopIfTrue="1">
      <formula>U13&gt;T13</formula>
    </cfRule>
  </conditionalFormatting>
  <conditionalFormatting sqref="U14">
    <cfRule type="expression" priority="25" dxfId="0" stopIfTrue="1">
      <formula>U14&gt;T14</formula>
    </cfRule>
  </conditionalFormatting>
  <conditionalFormatting sqref="U15">
    <cfRule type="expression" priority="24" dxfId="0" stopIfTrue="1">
      <formula>U15&gt;T15</formula>
    </cfRule>
  </conditionalFormatting>
  <conditionalFormatting sqref="U16">
    <cfRule type="expression" priority="23" dxfId="0" stopIfTrue="1">
      <formula>U16&gt;T16</formula>
    </cfRule>
  </conditionalFormatting>
  <conditionalFormatting sqref="U17">
    <cfRule type="expression" priority="22" dxfId="0" stopIfTrue="1">
      <formula>U17&gt;T17</formula>
    </cfRule>
  </conditionalFormatting>
  <conditionalFormatting sqref="U18">
    <cfRule type="expression" priority="21" dxfId="0" stopIfTrue="1">
      <formula>U18&gt;T18</formula>
    </cfRule>
  </conditionalFormatting>
  <conditionalFormatting sqref="U25">
    <cfRule type="expression" priority="18" dxfId="0" stopIfTrue="1">
      <formula>U25&gt;T25</formula>
    </cfRule>
  </conditionalFormatting>
  <conditionalFormatting sqref="Z9">
    <cfRule type="expression" priority="17" dxfId="0" stopIfTrue="1">
      <formula>Z9&gt;Y9</formula>
    </cfRule>
  </conditionalFormatting>
  <conditionalFormatting sqref="Z10">
    <cfRule type="expression" priority="16" dxfId="0" stopIfTrue="1">
      <formula>Z10&gt;Y10</formula>
    </cfRule>
  </conditionalFormatting>
  <conditionalFormatting sqref="Z11">
    <cfRule type="expression" priority="15" dxfId="0" stopIfTrue="1">
      <formula>Z11&gt;Y11</formula>
    </cfRule>
  </conditionalFormatting>
  <conditionalFormatting sqref="Z12">
    <cfRule type="expression" priority="14" dxfId="0" stopIfTrue="1">
      <formula>Z12&gt;Y12</formula>
    </cfRule>
  </conditionalFormatting>
  <conditionalFormatting sqref="Z13">
    <cfRule type="expression" priority="13" dxfId="0" stopIfTrue="1">
      <formula>Z13&gt;Y13</formula>
    </cfRule>
  </conditionalFormatting>
  <conditionalFormatting sqref="Z14">
    <cfRule type="expression" priority="12" dxfId="0" stopIfTrue="1">
      <formula>Z14&gt;Y14</formula>
    </cfRule>
  </conditionalFormatting>
  <conditionalFormatting sqref="Z15">
    <cfRule type="expression" priority="11" dxfId="0" stopIfTrue="1">
      <formula>Z15&gt;Y15</formula>
    </cfRule>
  </conditionalFormatting>
  <conditionalFormatting sqref="Z20">
    <cfRule type="expression" priority="10" dxfId="0" stopIfTrue="1">
      <formula>Z20&gt;Y20</formula>
    </cfRule>
  </conditionalFormatting>
  <conditionalFormatting sqref="Z21">
    <cfRule type="expression" priority="9" dxfId="0" stopIfTrue="1">
      <formula>Z21&gt;Y21</formula>
    </cfRule>
  </conditionalFormatting>
  <conditionalFormatting sqref="Z25">
    <cfRule type="expression" priority="8" dxfId="0" stopIfTrue="1">
      <formula>Z25&gt;Y25</formula>
    </cfRule>
  </conditionalFormatting>
  <conditionalFormatting sqref="Z26">
    <cfRule type="expression" priority="7" dxfId="0" stopIfTrue="1">
      <formula>Z26&gt;Y26</formula>
    </cfRule>
  </conditionalFormatting>
  <conditionalFormatting sqref="U20">
    <cfRule type="expression" priority="6" dxfId="0" stopIfTrue="1">
      <formula>U20&gt;T20</formula>
    </cfRule>
  </conditionalFormatting>
  <conditionalFormatting sqref="P9">
    <cfRule type="expression" priority="5" dxfId="0" stopIfTrue="1">
      <formula>P9&gt;O9</formula>
    </cfRule>
  </conditionalFormatting>
  <conditionalFormatting sqref="P10">
    <cfRule type="expression" priority="4" dxfId="0" stopIfTrue="1">
      <formula>P10&gt;O10</formula>
    </cfRule>
  </conditionalFormatting>
  <conditionalFormatting sqref="P11">
    <cfRule type="expression" priority="3" dxfId="0" stopIfTrue="1">
      <formula>P11&gt;O11</formula>
    </cfRule>
  </conditionalFormatting>
  <conditionalFormatting sqref="Z27:Z29 Z22:Z24 Z16:Z19 Z6:Z8 U26:U29 U21:U24 U19 U7:U8 P23:P27 P21 P12:P19 P6:P8 K28 K21:K24 K14:K19 K8 F28:F29 F24 F18:F19 F8">
    <cfRule type="expression" priority="2" dxfId="0" stopIfTrue="1">
      <formula>F6&gt;E6</formula>
    </cfRule>
  </conditionalFormatting>
  <dataValidations count="3">
    <dataValidation type="custom" operator="lessThanOrEqual" allowBlank="1" showInputMessage="1" showErrorMessage="1" sqref="W18">
      <formula1>AND(W18&lt;=V18,MOD(W18,50)=0)</formula1>
    </dataValidation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P23:P29 F6:F29 K6:K28 P6:P21 U6:U29 Z6:Z29">
      <formula1>AND(P23&lt;=O23,MOD(P23,50)=0)</formula1>
    </dataValidation>
    <dataValidation operator="lessThanOrEqual" allowBlank="1" showInputMessage="1" showErrorMessage="1" sqref="C31:Z31 C35:Z35 H3:M3 B31:B35"/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A47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0.875" style="4" customWidth="1"/>
    <col min="2" max="2" width="2.75390625" style="4" customWidth="1"/>
    <col min="3" max="3" width="12.625" style="4" customWidth="1"/>
    <col min="4" max="4" width="4.375" style="4" customWidth="1"/>
    <col min="5" max="5" width="7.625" style="4" customWidth="1"/>
    <col min="6" max="6" width="8.625" style="4" customWidth="1"/>
    <col min="7" max="7" width="2.625" style="4" customWidth="1"/>
    <col min="8" max="8" width="10.75390625" style="4" customWidth="1"/>
    <col min="9" max="9" width="4.50390625" style="4" customWidth="1"/>
    <col min="10" max="10" width="7.625" style="4" customWidth="1"/>
    <col min="11" max="11" width="8.50390625" style="4" customWidth="1"/>
    <col min="12" max="12" width="0.74609375" style="4" customWidth="1"/>
    <col min="13" max="13" width="10.625" style="4" customWidth="1"/>
    <col min="14" max="14" width="2.625" style="4" customWidth="1"/>
    <col min="15" max="15" width="7.625" style="4" customWidth="1"/>
    <col min="16" max="16" width="7.75390625" style="4" customWidth="1"/>
    <col min="17" max="17" width="2.75390625" style="4" customWidth="1"/>
    <col min="18" max="18" width="10.625" style="4" customWidth="1"/>
    <col min="19" max="19" width="2.625" style="4" customWidth="1"/>
    <col min="20" max="20" width="7.625" style="4" customWidth="1"/>
    <col min="21" max="21" width="7.75390625" style="4" customWidth="1"/>
    <col min="22" max="22" width="0.74609375" style="4" customWidth="1"/>
    <col min="23" max="23" width="10.75390625" style="4" customWidth="1"/>
    <col min="24" max="24" width="0.74609375" style="4" customWidth="1"/>
    <col min="25" max="25" width="7.625" style="4" customWidth="1"/>
    <col min="26" max="26" width="7.75390625" style="4" customWidth="1"/>
    <col min="27" max="27" width="0.74609375" style="4" customWidth="1"/>
    <col min="28" max="28" width="23.125" style="4" customWidth="1"/>
    <col min="29" max="29" width="5.00390625" style="4" customWidth="1"/>
    <col min="30" max="30" width="1.37890625" style="4" customWidth="1"/>
    <col min="31" max="16384" width="9.00390625" style="4" customWidth="1"/>
  </cols>
  <sheetData>
    <row r="1" spans="7:157" ht="9" customHeight="1">
      <c r="G1" s="2"/>
      <c r="H1" s="2"/>
      <c r="I1" s="2"/>
      <c r="J1" s="1"/>
      <c r="K1" s="1"/>
      <c r="L1" s="2"/>
      <c r="M1" s="2"/>
      <c r="N1" s="2"/>
      <c r="O1" s="1"/>
      <c r="P1" s="1"/>
      <c r="Q1" s="2"/>
      <c r="R1" s="1"/>
      <c r="S1" s="2"/>
      <c r="T1" s="1"/>
      <c r="U1" s="1"/>
      <c r="V1" s="2"/>
      <c r="W1" s="1"/>
      <c r="X1" s="2"/>
      <c r="Y1" s="1"/>
      <c r="Z1" s="1"/>
      <c r="AA1" s="2"/>
      <c r="FA1" s="2"/>
    </row>
    <row r="2" spans="2:157" ht="28.5" customHeight="1">
      <c r="B2" s="12" t="s">
        <v>119</v>
      </c>
      <c r="C2" s="12"/>
      <c r="D2" s="12"/>
      <c r="E2" s="637" t="s">
        <v>6</v>
      </c>
      <c r="F2" s="638"/>
      <c r="G2" s="660"/>
      <c r="H2" s="653">
        <f>'表紙'!E3</f>
        <v>0</v>
      </c>
      <c r="I2" s="654"/>
      <c r="J2" s="654"/>
      <c r="K2" s="654"/>
      <c r="L2" s="654"/>
      <c r="M2" s="655"/>
      <c r="N2" s="637" t="s">
        <v>379</v>
      </c>
      <c r="O2" s="638"/>
      <c r="P2" s="660"/>
      <c r="Q2" s="654">
        <f>'表紙'!K3</f>
        <v>0</v>
      </c>
      <c r="R2" s="654"/>
      <c r="S2" s="654"/>
      <c r="T2" s="654"/>
      <c r="U2" s="654"/>
      <c r="V2" s="655"/>
      <c r="W2" s="637" t="s">
        <v>8</v>
      </c>
      <c r="X2" s="638"/>
      <c r="Y2" s="660"/>
      <c r="Z2" s="653">
        <f>'表紙'!P3</f>
        <v>0</v>
      </c>
      <c r="AA2" s="654"/>
      <c r="AB2" s="654"/>
      <c r="AC2" s="655"/>
      <c r="FA2" s="2"/>
    </row>
    <row r="3" spans="2:29" ht="28.5" customHeight="1">
      <c r="B3" s="6"/>
      <c r="C3" s="6"/>
      <c r="D3" s="6"/>
      <c r="E3" s="633" t="s">
        <v>9</v>
      </c>
      <c r="F3" s="634"/>
      <c r="G3" s="665"/>
      <c r="H3" s="666">
        <f>'表紙'!E4</f>
        <v>0</v>
      </c>
      <c r="I3" s="667"/>
      <c r="J3" s="667"/>
      <c r="K3" s="667"/>
      <c r="L3" s="667"/>
      <c r="M3" s="668"/>
      <c r="N3" s="637" t="s">
        <v>261</v>
      </c>
      <c r="O3" s="638"/>
      <c r="P3" s="660"/>
      <c r="Q3" s="658">
        <f>'表紙'!K4</f>
        <v>0</v>
      </c>
      <c r="R3" s="658"/>
      <c r="S3" s="658"/>
      <c r="T3" s="658"/>
      <c r="U3" s="658"/>
      <c r="V3" s="659"/>
      <c r="W3" s="637" t="s">
        <v>10</v>
      </c>
      <c r="X3" s="638"/>
      <c r="Y3" s="660"/>
      <c r="Z3" s="656">
        <f>SUM(O4+O17+O35)</f>
        <v>0</v>
      </c>
      <c r="AA3" s="657"/>
      <c r="AB3" s="657"/>
      <c r="AC3" s="40" t="s">
        <v>1</v>
      </c>
    </row>
    <row r="4" spans="3:18" s="8" customFormat="1" ht="27.75" customHeight="1">
      <c r="C4" s="646" t="s">
        <v>167</v>
      </c>
      <c r="D4" s="646"/>
      <c r="E4" s="646"/>
      <c r="F4" s="647" t="s">
        <v>11</v>
      </c>
      <c r="G4" s="647"/>
      <c r="H4" s="648">
        <f>SUM(J16+O16+T16+Y16)</f>
        <v>37350</v>
      </c>
      <c r="I4" s="647"/>
      <c r="J4" s="9" t="s">
        <v>1</v>
      </c>
      <c r="K4" s="9" t="s">
        <v>264</v>
      </c>
      <c r="L4" s="10"/>
      <c r="M4" s="11" t="s">
        <v>121</v>
      </c>
      <c r="N4" s="11"/>
      <c r="O4" s="649">
        <f>SUM(K16+P16+U16+Z16)</f>
        <v>0</v>
      </c>
      <c r="P4" s="650"/>
      <c r="Q4" s="651" t="s">
        <v>1</v>
      </c>
      <c r="R4" s="651"/>
    </row>
    <row r="5" spans="2:29" ht="21.75" customHeight="1">
      <c r="B5" s="637" t="s">
        <v>138</v>
      </c>
      <c r="C5" s="638"/>
      <c r="D5" s="638"/>
      <c r="E5" s="638"/>
      <c r="F5" s="42" t="s">
        <v>125</v>
      </c>
      <c r="G5" s="637" t="s">
        <v>138</v>
      </c>
      <c r="H5" s="638"/>
      <c r="I5" s="638"/>
      <c r="J5" s="639"/>
      <c r="K5" s="19" t="s">
        <v>125</v>
      </c>
      <c r="L5" s="637" t="s">
        <v>139</v>
      </c>
      <c r="M5" s="638"/>
      <c r="N5" s="638"/>
      <c r="O5" s="639"/>
      <c r="P5" s="18" t="s">
        <v>125</v>
      </c>
      <c r="Q5" s="637" t="s">
        <v>140</v>
      </c>
      <c r="R5" s="638"/>
      <c r="S5" s="638"/>
      <c r="T5" s="638"/>
      <c r="U5" s="38" t="s">
        <v>125</v>
      </c>
      <c r="V5" s="638" t="s">
        <v>126</v>
      </c>
      <c r="W5" s="638"/>
      <c r="X5" s="638"/>
      <c r="Y5" s="639"/>
      <c r="Z5" s="18" t="s">
        <v>125</v>
      </c>
      <c r="AA5" s="652" t="s">
        <v>263</v>
      </c>
      <c r="AB5" s="642"/>
      <c r="AC5" s="643"/>
    </row>
    <row r="6" spans="2:29" ht="21.75" customHeight="1">
      <c r="B6" s="133"/>
      <c r="C6" s="134" t="s">
        <v>117</v>
      </c>
      <c r="D6" s="204" t="s">
        <v>399</v>
      </c>
      <c r="E6" s="467">
        <v>2600</v>
      </c>
      <c r="F6" s="435"/>
      <c r="G6" s="117"/>
      <c r="H6" s="121" t="s">
        <v>86</v>
      </c>
      <c r="I6" s="265" t="s">
        <v>625</v>
      </c>
      <c r="J6" s="296">
        <v>1350</v>
      </c>
      <c r="K6" s="435"/>
      <c r="L6" s="133"/>
      <c r="M6" s="134"/>
      <c r="N6" s="134"/>
      <c r="O6" s="397"/>
      <c r="P6" s="368"/>
      <c r="Q6" s="117"/>
      <c r="R6" s="119" t="s">
        <v>156</v>
      </c>
      <c r="S6" s="387" t="s">
        <v>418</v>
      </c>
      <c r="T6" s="438">
        <v>650</v>
      </c>
      <c r="U6" s="435"/>
      <c r="V6" s="117"/>
      <c r="W6" s="119" t="s">
        <v>159</v>
      </c>
      <c r="X6" s="120"/>
      <c r="Y6" s="296">
        <v>900</v>
      </c>
      <c r="Z6" s="435"/>
      <c r="AA6" s="170"/>
      <c r="AB6" s="144" t="s">
        <v>306</v>
      </c>
      <c r="AC6" s="202"/>
    </row>
    <row r="7" spans="2:29" ht="21.75" customHeight="1">
      <c r="B7" s="96"/>
      <c r="C7" s="105" t="s">
        <v>524</v>
      </c>
      <c r="D7" s="132" t="s">
        <v>399</v>
      </c>
      <c r="E7" s="304">
        <v>2350</v>
      </c>
      <c r="F7" s="369"/>
      <c r="G7" s="96"/>
      <c r="H7" s="105" t="s">
        <v>150</v>
      </c>
      <c r="I7" s="131" t="s">
        <v>625</v>
      </c>
      <c r="J7" s="305">
        <v>1250</v>
      </c>
      <c r="K7" s="369"/>
      <c r="L7" s="96"/>
      <c r="M7" s="105"/>
      <c r="N7" s="105"/>
      <c r="O7" s="128"/>
      <c r="P7" s="261"/>
      <c r="Q7" s="96"/>
      <c r="R7" s="105" t="s">
        <v>157</v>
      </c>
      <c r="S7" s="97" t="s">
        <v>423</v>
      </c>
      <c r="T7" s="306">
        <v>1800</v>
      </c>
      <c r="U7" s="369"/>
      <c r="V7" s="96"/>
      <c r="W7" s="105" t="s">
        <v>424</v>
      </c>
      <c r="X7" s="99"/>
      <c r="Y7" s="305">
        <v>350</v>
      </c>
      <c r="Z7" s="369"/>
      <c r="AA7" s="170"/>
      <c r="AB7" s="674" t="s">
        <v>637</v>
      </c>
      <c r="AC7" s="675"/>
    </row>
    <row r="8" spans="2:29" ht="21.75" customHeight="1">
      <c r="B8" s="96"/>
      <c r="C8" s="105" t="s">
        <v>144</v>
      </c>
      <c r="D8" s="132" t="s">
        <v>399</v>
      </c>
      <c r="E8" s="304">
        <v>1900</v>
      </c>
      <c r="F8" s="369"/>
      <c r="G8" s="130" t="s">
        <v>365</v>
      </c>
      <c r="H8" s="105" t="s">
        <v>151</v>
      </c>
      <c r="I8" s="307" t="s">
        <v>401</v>
      </c>
      <c r="J8" s="305">
        <v>1300</v>
      </c>
      <c r="K8" s="369"/>
      <c r="L8" s="96"/>
      <c r="M8" s="105"/>
      <c r="N8" s="105"/>
      <c r="O8" s="128"/>
      <c r="P8" s="261"/>
      <c r="Q8" s="96"/>
      <c r="R8" s="105" t="s">
        <v>154</v>
      </c>
      <c r="S8" s="97" t="s">
        <v>418</v>
      </c>
      <c r="T8" s="306">
        <v>6750</v>
      </c>
      <c r="U8" s="369"/>
      <c r="V8" s="96"/>
      <c r="W8" s="105" t="s">
        <v>160</v>
      </c>
      <c r="X8" s="99"/>
      <c r="Y8" s="305">
        <v>1950</v>
      </c>
      <c r="Z8" s="369"/>
      <c r="AA8" s="170"/>
      <c r="AB8" s="674" t="s">
        <v>388</v>
      </c>
      <c r="AC8" s="675"/>
    </row>
    <row r="9" spans="2:29" ht="21.75" customHeight="1">
      <c r="B9" s="96"/>
      <c r="C9" s="101" t="s">
        <v>145</v>
      </c>
      <c r="D9" s="132" t="s">
        <v>399</v>
      </c>
      <c r="E9" s="304">
        <v>1700</v>
      </c>
      <c r="F9" s="369"/>
      <c r="G9" s="96"/>
      <c r="H9" s="105" t="s">
        <v>152</v>
      </c>
      <c r="I9" s="131" t="s">
        <v>396</v>
      </c>
      <c r="J9" s="305">
        <v>850</v>
      </c>
      <c r="K9" s="369"/>
      <c r="L9" s="96"/>
      <c r="M9" s="105"/>
      <c r="N9" s="105"/>
      <c r="O9" s="128"/>
      <c r="P9" s="261"/>
      <c r="Q9" s="96"/>
      <c r="R9" s="105" t="s">
        <v>155</v>
      </c>
      <c r="S9" s="97" t="s">
        <v>418</v>
      </c>
      <c r="T9" s="306">
        <v>900</v>
      </c>
      <c r="U9" s="369"/>
      <c r="V9" s="96"/>
      <c r="W9" s="105" t="s">
        <v>387</v>
      </c>
      <c r="X9" s="99"/>
      <c r="Y9" s="305">
        <v>750</v>
      </c>
      <c r="Z9" s="369"/>
      <c r="AA9" s="170"/>
      <c r="AB9" s="2"/>
      <c r="AC9" s="160"/>
    </row>
    <row r="10" spans="2:29" ht="21.75" customHeight="1">
      <c r="B10" s="96"/>
      <c r="C10" s="101" t="s">
        <v>146</v>
      </c>
      <c r="D10" s="132" t="s">
        <v>399</v>
      </c>
      <c r="E10" s="304">
        <v>1250</v>
      </c>
      <c r="F10" s="369"/>
      <c r="G10" s="96"/>
      <c r="H10" s="105" t="s">
        <v>153</v>
      </c>
      <c r="I10" s="307" t="s">
        <v>401</v>
      </c>
      <c r="J10" s="305">
        <v>1050</v>
      </c>
      <c r="K10" s="369"/>
      <c r="L10" s="700"/>
      <c r="M10" s="701"/>
      <c r="N10" s="701"/>
      <c r="O10" s="128"/>
      <c r="P10" s="261"/>
      <c r="Q10" s="96"/>
      <c r="R10" s="105" t="s">
        <v>158</v>
      </c>
      <c r="S10" s="97" t="s">
        <v>426</v>
      </c>
      <c r="T10" s="306">
        <v>250</v>
      </c>
      <c r="U10" s="369"/>
      <c r="V10" s="96"/>
      <c r="W10" s="105" t="s">
        <v>427</v>
      </c>
      <c r="X10" s="99"/>
      <c r="Y10" s="305">
        <v>900</v>
      </c>
      <c r="Z10" s="369"/>
      <c r="AA10" s="170"/>
      <c r="AB10" s="15"/>
      <c r="AC10" s="202"/>
    </row>
    <row r="11" spans="2:29" ht="21.75" customHeight="1">
      <c r="B11" s="96"/>
      <c r="C11" s="105" t="s">
        <v>147</v>
      </c>
      <c r="D11" s="132" t="s">
        <v>399</v>
      </c>
      <c r="E11" s="304">
        <v>1100</v>
      </c>
      <c r="F11" s="369"/>
      <c r="G11" s="96"/>
      <c r="H11" s="105"/>
      <c r="I11" s="307"/>
      <c r="J11" s="305"/>
      <c r="K11" s="261"/>
      <c r="L11" s="96"/>
      <c r="M11" s="103"/>
      <c r="N11" s="103"/>
      <c r="O11" s="128"/>
      <c r="P11" s="261"/>
      <c r="Q11" s="96"/>
      <c r="R11" s="105"/>
      <c r="S11" s="106"/>
      <c r="T11" s="308"/>
      <c r="U11" s="261"/>
      <c r="V11" s="96"/>
      <c r="W11" s="105" t="s">
        <v>190</v>
      </c>
      <c r="X11" s="99"/>
      <c r="Y11" s="305">
        <v>200</v>
      </c>
      <c r="Z11" s="369"/>
      <c r="AA11" s="170"/>
      <c r="AB11" s="201"/>
      <c r="AC11" s="202"/>
    </row>
    <row r="12" spans="2:29" ht="21.75" customHeight="1">
      <c r="B12" s="96"/>
      <c r="C12" s="116" t="s">
        <v>186</v>
      </c>
      <c r="D12" s="132" t="s">
        <v>399</v>
      </c>
      <c r="E12" s="304">
        <v>1900</v>
      </c>
      <c r="F12" s="369"/>
      <c r="G12" s="96"/>
      <c r="H12" s="105"/>
      <c r="I12" s="97"/>
      <c r="J12" s="305"/>
      <c r="K12" s="261"/>
      <c r="L12" s="96"/>
      <c r="M12" s="103"/>
      <c r="N12" s="103"/>
      <c r="O12" s="128"/>
      <c r="P12" s="261"/>
      <c r="Q12" s="96"/>
      <c r="R12" s="103"/>
      <c r="S12" s="106"/>
      <c r="T12" s="269"/>
      <c r="U12" s="261"/>
      <c r="V12" s="96"/>
      <c r="W12" s="105"/>
      <c r="X12" s="99"/>
      <c r="Y12" s="305"/>
      <c r="Z12" s="261"/>
      <c r="AA12" s="170"/>
      <c r="AB12" s="15"/>
      <c r="AC12" s="202"/>
    </row>
    <row r="13" spans="2:29" ht="21.75" customHeight="1">
      <c r="B13" s="96"/>
      <c r="C13" s="394" t="s">
        <v>148</v>
      </c>
      <c r="D13" s="132" t="s">
        <v>399</v>
      </c>
      <c r="E13" s="304">
        <v>1700</v>
      </c>
      <c r="F13" s="369"/>
      <c r="G13" s="96"/>
      <c r="H13" s="105"/>
      <c r="I13" s="97"/>
      <c r="J13" s="305"/>
      <c r="K13" s="261"/>
      <c r="L13" s="96"/>
      <c r="M13" s="718"/>
      <c r="N13" s="718"/>
      <c r="O13" s="128"/>
      <c r="P13" s="261"/>
      <c r="Q13" s="96"/>
      <c r="R13" s="103"/>
      <c r="S13" s="99"/>
      <c r="T13" s="269"/>
      <c r="U13" s="261"/>
      <c r="V13" s="96"/>
      <c r="W13" s="105"/>
      <c r="X13" s="99"/>
      <c r="Y13" s="305"/>
      <c r="Z13" s="261"/>
      <c r="AA13" s="170"/>
      <c r="AB13" s="15"/>
      <c r="AC13" s="202"/>
    </row>
    <row r="14" spans="2:29" ht="21.75" customHeight="1">
      <c r="B14" s="96"/>
      <c r="C14" s="105" t="s">
        <v>149</v>
      </c>
      <c r="D14" s="132" t="s">
        <v>399</v>
      </c>
      <c r="E14" s="304">
        <v>1650</v>
      </c>
      <c r="F14" s="369"/>
      <c r="G14" s="96"/>
      <c r="H14" s="105"/>
      <c r="I14" s="97"/>
      <c r="J14" s="305"/>
      <c r="K14" s="261"/>
      <c r="L14" s="96"/>
      <c r="M14" s="103"/>
      <c r="N14" s="103"/>
      <c r="O14" s="128"/>
      <c r="P14" s="261"/>
      <c r="Q14" s="96"/>
      <c r="R14" s="103"/>
      <c r="S14" s="99"/>
      <c r="T14" s="269"/>
      <c r="U14" s="261"/>
      <c r="V14" s="96"/>
      <c r="W14" s="105"/>
      <c r="X14" s="99"/>
      <c r="Y14" s="305"/>
      <c r="Z14" s="261"/>
      <c r="AA14" s="170"/>
      <c r="AB14" s="201"/>
      <c r="AC14" s="202"/>
    </row>
    <row r="15" spans="2:29" ht="21" customHeight="1">
      <c r="B15" s="133"/>
      <c r="C15" s="105"/>
      <c r="D15" s="132"/>
      <c r="E15" s="304"/>
      <c r="F15" s="261"/>
      <c r="G15" s="635" t="s">
        <v>2</v>
      </c>
      <c r="H15" s="636"/>
      <c r="I15" s="663"/>
      <c r="J15" s="296">
        <f>SUM(J6:J14)</f>
        <v>5800</v>
      </c>
      <c r="K15" s="301">
        <f>SUM(K6:K14)</f>
        <v>0</v>
      </c>
      <c r="L15" s="133"/>
      <c r="M15" s="1"/>
      <c r="N15" s="1"/>
      <c r="O15" s="302"/>
      <c r="P15" s="261"/>
      <c r="Q15" s="133"/>
      <c r="R15" s="1"/>
      <c r="S15" s="124"/>
      <c r="T15" s="303"/>
      <c r="U15" s="261"/>
      <c r="V15" s="114"/>
      <c r="W15" s="159"/>
      <c r="X15" s="113"/>
      <c r="Y15" s="299"/>
      <c r="Z15" s="261"/>
      <c r="AA15" s="170"/>
      <c r="AB15" s="15"/>
      <c r="AC15" s="202"/>
    </row>
    <row r="16" spans="2:29" ht="21.75" customHeight="1">
      <c r="B16" s="637" t="s">
        <v>2</v>
      </c>
      <c r="C16" s="638"/>
      <c r="D16" s="638"/>
      <c r="E16" s="295">
        <f>SUM(E6:E15)</f>
        <v>16150</v>
      </c>
      <c r="F16" s="46">
        <f>SUM(F6:F15)</f>
        <v>0</v>
      </c>
      <c r="G16" s="637" t="s">
        <v>120</v>
      </c>
      <c r="H16" s="638"/>
      <c r="I16" s="639"/>
      <c r="J16" s="297">
        <f>SUM(J15+E16)</f>
        <v>21950</v>
      </c>
      <c r="K16" s="188">
        <f>SUM(F16+K15)</f>
        <v>0</v>
      </c>
      <c r="L16" s="637" t="s">
        <v>67</v>
      </c>
      <c r="M16" s="638"/>
      <c r="N16" s="638"/>
      <c r="O16" s="45">
        <f>SUM(O6:O15)</f>
        <v>0</v>
      </c>
      <c r="P16" s="409">
        <f>SUM(P6:P15)</f>
        <v>0</v>
      </c>
      <c r="Q16" s="637" t="s">
        <v>2</v>
      </c>
      <c r="R16" s="638"/>
      <c r="S16" s="639"/>
      <c r="T16" s="186">
        <f>SUM(T6:T14)</f>
        <v>10350</v>
      </c>
      <c r="U16" s="400">
        <f>SUM(U6:U15)</f>
        <v>0</v>
      </c>
      <c r="V16" s="637" t="s">
        <v>2</v>
      </c>
      <c r="W16" s="638"/>
      <c r="X16" s="639"/>
      <c r="Y16" s="300">
        <f>SUM(Y6:Y15)</f>
        <v>5050</v>
      </c>
      <c r="Z16" s="409">
        <f>SUM(Z6:Z15)</f>
        <v>0</v>
      </c>
      <c r="AA16" s="712"/>
      <c r="AB16" s="673"/>
      <c r="AC16" s="187"/>
    </row>
    <row r="17" spans="2:30" ht="27.75" customHeight="1">
      <c r="B17" s="41"/>
      <c r="C17" s="646" t="s">
        <v>168</v>
      </c>
      <c r="D17" s="646"/>
      <c r="E17" s="646"/>
      <c r="F17" s="647" t="s">
        <v>11</v>
      </c>
      <c r="G17" s="647"/>
      <c r="H17" s="648">
        <f>SUM(E34+J34+O34+T34+Y34)</f>
        <v>10150</v>
      </c>
      <c r="I17" s="647"/>
      <c r="J17" s="9" t="s">
        <v>1</v>
      </c>
      <c r="K17" s="9" t="s">
        <v>264</v>
      </c>
      <c r="L17" s="10"/>
      <c r="M17" s="11" t="s">
        <v>121</v>
      </c>
      <c r="N17" s="11"/>
      <c r="O17" s="649">
        <f>SUM(F34+K34+P34+U34+Z34)</f>
        <v>0</v>
      </c>
      <c r="P17" s="650"/>
      <c r="Q17" s="651" t="s">
        <v>1</v>
      </c>
      <c r="R17" s="651"/>
      <c r="S17" s="2"/>
      <c r="T17" s="17"/>
      <c r="U17" s="5"/>
      <c r="V17" s="2"/>
      <c r="W17" s="1"/>
      <c r="X17" s="1"/>
      <c r="Y17" s="1"/>
      <c r="Z17" s="1"/>
      <c r="AA17" s="713"/>
      <c r="AB17" s="713"/>
      <c r="AC17" s="13"/>
      <c r="AD17" s="2"/>
    </row>
    <row r="18" spans="2:29" ht="21.75" customHeight="1">
      <c r="B18" s="637" t="s">
        <v>138</v>
      </c>
      <c r="C18" s="638"/>
      <c r="D18" s="638"/>
      <c r="E18" s="639"/>
      <c r="F18" s="18" t="s">
        <v>125</v>
      </c>
      <c r="G18" s="637" t="s">
        <v>138</v>
      </c>
      <c r="H18" s="638"/>
      <c r="I18" s="638"/>
      <c r="J18" s="638"/>
      <c r="K18" s="38" t="s">
        <v>125</v>
      </c>
      <c r="L18" s="638" t="s">
        <v>139</v>
      </c>
      <c r="M18" s="638"/>
      <c r="N18" s="638"/>
      <c r="O18" s="639"/>
      <c r="P18" s="18" t="s">
        <v>125</v>
      </c>
      <c r="Q18" s="637" t="s">
        <v>140</v>
      </c>
      <c r="R18" s="638"/>
      <c r="S18" s="638"/>
      <c r="T18" s="638"/>
      <c r="U18" s="38" t="s">
        <v>125</v>
      </c>
      <c r="V18" s="638" t="s">
        <v>126</v>
      </c>
      <c r="W18" s="638"/>
      <c r="X18" s="638"/>
      <c r="Y18" s="639"/>
      <c r="Z18" s="18" t="s">
        <v>125</v>
      </c>
      <c r="AA18" s="652" t="s">
        <v>263</v>
      </c>
      <c r="AB18" s="642"/>
      <c r="AC18" s="643"/>
    </row>
    <row r="19" spans="2:29" ht="7.5" customHeight="1">
      <c r="B19" s="717" t="s">
        <v>370</v>
      </c>
      <c r="C19" s="719" t="s">
        <v>161</v>
      </c>
      <c r="D19" s="720" t="s">
        <v>450</v>
      </c>
      <c r="E19" s="745">
        <v>1600</v>
      </c>
      <c r="F19" s="714"/>
      <c r="G19" s="716" t="s">
        <v>405</v>
      </c>
      <c r="H19" s="742" t="s">
        <v>162</v>
      </c>
      <c r="I19" s="739" t="s">
        <v>401</v>
      </c>
      <c r="J19" s="715">
        <v>800</v>
      </c>
      <c r="K19" s="714"/>
      <c r="L19" s="636"/>
      <c r="M19" s="719"/>
      <c r="N19" s="721"/>
      <c r="O19" s="745"/>
      <c r="P19" s="741"/>
      <c r="Q19" s="743"/>
      <c r="R19" s="742" t="s">
        <v>617</v>
      </c>
      <c r="S19" s="746" t="s">
        <v>454</v>
      </c>
      <c r="T19" s="745">
        <v>2300</v>
      </c>
      <c r="U19" s="714"/>
      <c r="V19" s="743"/>
      <c r="W19" s="744" t="s">
        <v>385</v>
      </c>
      <c r="X19" s="639"/>
      <c r="Y19" s="722">
        <v>500</v>
      </c>
      <c r="Z19" s="714"/>
      <c r="AA19" s="711"/>
      <c r="AB19" s="674" t="s">
        <v>307</v>
      </c>
      <c r="AC19" s="675"/>
    </row>
    <row r="20" spans="2:29" ht="7.5" customHeight="1">
      <c r="B20" s="717"/>
      <c r="C20" s="719"/>
      <c r="D20" s="721"/>
      <c r="E20" s="732"/>
      <c r="F20" s="710"/>
      <c r="G20" s="717"/>
      <c r="H20" s="719"/>
      <c r="I20" s="740"/>
      <c r="J20" s="715"/>
      <c r="K20" s="710"/>
      <c r="L20" s="636"/>
      <c r="M20" s="719"/>
      <c r="N20" s="721"/>
      <c r="O20" s="732"/>
      <c r="P20" s="738"/>
      <c r="Q20" s="635"/>
      <c r="R20" s="719"/>
      <c r="S20" s="729"/>
      <c r="T20" s="732"/>
      <c r="U20" s="710"/>
      <c r="V20" s="635"/>
      <c r="W20" s="744"/>
      <c r="X20" s="639"/>
      <c r="Y20" s="723"/>
      <c r="Z20" s="710"/>
      <c r="AA20" s="711"/>
      <c r="AB20" s="674"/>
      <c r="AC20" s="675"/>
    </row>
    <row r="21" spans="2:29" ht="7.5" customHeight="1">
      <c r="B21" s="717"/>
      <c r="C21" s="719"/>
      <c r="D21" s="721"/>
      <c r="E21" s="732"/>
      <c r="F21" s="710"/>
      <c r="G21" s="717"/>
      <c r="H21" s="719"/>
      <c r="I21" s="740"/>
      <c r="J21" s="715"/>
      <c r="K21" s="710"/>
      <c r="L21" s="636"/>
      <c r="M21" s="719"/>
      <c r="N21" s="721"/>
      <c r="O21" s="732"/>
      <c r="P21" s="738"/>
      <c r="Q21" s="635"/>
      <c r="R21" s="727"/>
      <c r="S21" s="730"/>
      <c r="T21" s="733"/>
      <c r="U21" s="710"/>
      <c r="V21" s="635"/>
      <c r="W21" s="742"/>
      <c r="X21" s="725"/>
      <c r="Y21" s="724"/>
      <c r="Z21" s="710"/>
      <c r="AA21" s="711"/>
      <c r="AB21" s="674" t="s">
        <v>389</v>
      </c>
      <c r="AC21" s="675"/>
    </row>
    <row r="22" spans="2:29" ht="7.5" customHeight="1">
      <c r="B22" s="700"/>
      <c r="C22" s="750" t="s">
        <v>57</v>
      </c>
      <c r="D22" s="703" t="s">
        <v>538</v>
      </c>
      <c r="E22" s="737">
        <v>1900</v>
      </c>
      <c r="F22" s="710"/>
      <c r="G22" s="734"/>
      <c r="H22" s="708" t="s">
        <v>58</v>
      </c>
      <c r="I22" s="735" t="s">
        <v>401</v>
      </c>
      <c r="J22" s="751">
        <v>700</v>
      </c>
      <c r="K22" s="710"/>
      <c r="L22" s="701"/>
      <c r="M22" s="708"/>
      <c r="N22" s="703"/>
      <c r="O22" s="737"/>
      <c r="P22" s="738"/>
      <c r="Q22" s="700"/>
      <c r="R22" s="726"/>
      <c r="S22" s="728"/>
      <c r="T22" s="731"/>
      <c r="U22" s="738"/>
      <c r="V22" s="700"/>
      <c r="W22" s="708" t="s">
        <v>57</v>
      </c>
      <c r="X22" s="702"/>
      <c r="Y22" s="709">
        <v>550</v>
      </c>
      <c r="Z22" s="710"/>
      <c r="AA22" s="711"/>
      <c r="AB22" s="674"/>
      <c r="AC22" s="675"/>
    </row>
    <row r="23" spans="2:29" ht="7.5" customHeight="1">
      <c r="B23" s="700"/>
      <c r="C23" s="750"/>
      <c r="D23" s="703"/>
      <c r="E23" s="737"/>
      <c r="F23" s="710"/>
      <c r="G23" s="734"/>
      <c r="H23" s="708"/>
      <c r="I23" s="736"/>
      <c r="J23" s="751"/>
      <c r="K23" s="710"/>
      <c r="L23" s="701"/>
      <c r="M23" s="708"/>
      <c r="N23" s="703"/>
      <c r="O23" s="737"/>
      <c r="P23" s="738"/>
      <c r="Q23" s="700"/>
      <c r="R23" s="719"/>
      <c r="S23" s="729"/>
      <c r="T23" s="732"/>
      <c r="U23" s="738"/>
      <c r="V23" s="700"/>
      <c r="W23" s="708"/>
      <c r="X23" s="702"/>
      <c r="Y23" s="709"/>
      <c r="Z23" s="710"/>
      <c r="AA23" s="711"/>
      <c r="AB23" s="674" t="s">
        <v>582</v>
      </c>
      <c r="AC23" s="675"/>
    </row>
    <row r="24" spans="2:29" ht="7.5" customHeight="1">
      <c r="B24" s="700"/>
      <c r="C24" s="750"/>
      <c r="D24" s="703"/>
      <c r="E24" s="737"/>
      <c r="F24" s="710"/>
      <c r="G24" s="734"/>
      <c r="H24" s="708"/>
      <c r="I24" s="736"/>
      <c r="J24" s="751"/>
      <c r="K24" s="710"/>
      <c r="L24" s="701"/>
      <c r="M24" s="708"/>
      <c r="N24" s="703"/>
      <c r="O24" s="737"/>
      <c r="P24" s="738"/>
      <c r="Q24" s="700"/>
      <c r="R24" s="727"/>
      <c r="S24" s="730"/>
      <c r="T24" s="733"/>
      <c r="U24" s="738"/>
      <c r="V24" s="700"/>
      <c r="W24" s="708"/>
      <c r="X24" s="702"/>
      <c r="Y24" s="709"/>
      <c r="Z24" s="710"/>
      <c r="AA24" s="711"/>
      <c r="AB24" s="674"/>
      <c r="AC24" s="675"/>
    </row>
    <row r="25" spans="2:29" ht="7.5" customHeight="1">
      <c r="B25" s="700"/>
      <c r="C25" s="703"/>
      <c r="D25" s="703"/>
      <c r="E25" s="737"/>
      <c r="F25" s="738"/>
      <c r="G25" s="734" t="s">
        <v>428</v>
      </c>
      <c r="H25" s="708" t="s">
        <v>163</v>
      </c>
      <c r="I25" s="735" t="s">
        <v>401</v>
      </c>
      <c r="J25" s="751">
        <v>1200</v>
      </c>
      <c r="K25" s="710"/>
      <c r="L25" s="701"/>
      <c r="M25" s="701"/>
      <c r="N25" s="107"/>
      <c r="O25" s="737"/>
      <c r="P25" s="738"/>
      <c r="Q25" s="700"/>
      <c r="R25" s="708"/>
      <c r="S25" s="702"/>
      <c r="T25" s="751"/>
      <c r="U25" s="738"/>
      <c r="V25" s="700"/>
      <c r="W25" s="708" t="s">
        <v>429</v>
      </c>
      <c r="X25" s="702"/>
      <c r="Y25" s="709">
        <v>150</v>
      </c>
      <c r="Z25" s="710"/>
      <c r="AA25" s="711"/>
      <c r="AB25" s="674" t="s">
        <v>581</v>
      </c>
      <c r="AC25" s="675"/>
    </row>
    <row r="26" spans="2:29" ht="7.5" customHeight="1">
      <c r="B26" s="700"/>
      <c r="C26" s="703"/>
      <c r="D26" s="703"/>
      <c r="E26" s="737"/>
      <c r="F26" s="738"/>
      <c r="G26" s="734"/>
      <c r="H26" s="708"/>
      <c r="I26" s="736"/>
      <c r="J26" s="751"/>
      <c r="K26" s="710"/>
      <c r="L26" s="701"/>
      <c r="M26" s="701"/>
      <c r="N26" s="1"/>
      <c r="O26" s="737"/>
      <c r="P26" s="738"/>
      <c r="Q26" s="700"/>
      <c r="R26" s="708"/>
      <c r="S26" s="702"/>
      <c r="T26" s="751"/>
      <c r="U26" s="738"/>
      <c r="V26" s="700"/>
      <c r="W26" s="708"/>
      <c r="X26" s="702"/>
      <c r="Y26" s="709"/>
      <c r="Z26" s="710"/>
      <c r="AA26" s="711"/>
      <c r="AB26" s="674"/>
      <c r="AC26" s="675"/>
    </row>
    <row r="27" spans="2:29" ht="7.5" customHeight="1">
      <c r="B27" s="700"/>
      <c r="C27" s="703"/>
      <c r="D27" s="703"/>
      <c r="E27" s="737"/>
      <c r="F27" s="738"/>
      <c r="G27" s="734"/>
      <c r="H27" s="708"/>
      <c r="I27" s="736"/>
      <c r="J27" s="751"/>
      <c r="K27" s="710"/>
      <c r="L27" s="701"/>
      <c r="M27" s="701"/>
      <c r="N27" s="102"/>
      <c r="O27" s="737"/>
      <c r="P27" s="738"/>
      <c r="Q27" s="700"/>
      <c r="R27" s="708"/>
      <c r="S27" s="702"/>
      <c r="T27" s="751"/>
      <c r="U27" s="738"/>
      <c r="V27" s="700"/>
      <c r="W27" s="708"/>
      <c r="X27" s="702"/>
      <c r="Y27" s="709"/>
      <c r="Z27" s="710"/>
      <c r="AA27" s="711"/>
      <c r="AB27" s="674" t="s">
        <v>629</v>
      </c>
      <c r="AC27" s="675"/>
    </row>
    <row r="28" spans="2:29" ht="7.5" customHeight="1">
      <c r="B28" s="700"/>
      <c r="C28" s="703"/>
      <c r="D28" s="703"/>
      <c r="E28" s="737"/>
      <c r="F28" s="738"/>
      <c r="G28" s="747"/>
      <c r="H28" s="748"/>
      <c r="I28" s="749"/>
      <c r="J28" s="748"/>
      <c r="K28" s="738"/>
      <c r="L28" s="701"/>
      <c r="M28" s="701"/>
      <c r="N28" s="701"/>
      <c r="O28" s="737"/>
      <c r="P28" s="738"/>
      <c r="Q28" s="700"/>
      <c r="R28" s="701"/>
      <c r="S28" s="702"/>
      <c r="T28" s="751"/>
      <c r="U28" s="738"/>
      <c r="V28" s="700"/>
      <c r="W28" s="708" t="s">
        <v>308</v>
      </c>
      <c r="X28" s="702"/>
      <c r="Y28" s="709">
        <v>200</v>
      </c>
      <c r="Z28" s="710"/>
      <c r="AA28" s="711"/>
      <c r="AB28" s="674"/>
      <c r="AC28" s="675"/>
    </row>
    <row r="29" spans="2:29" ht="7.5" customHeight="1">
      <c r="B29" s="700"/>
      <c r="C29" s="703"/>
      <c r="D29" s="703"/>
      <c r="E29" s="737"/>
      <c r="F29" s="738"/>
      <c r="G29" s="747"/>
      <c r="H29" s="748"/>
      <c r="I29" s="749"/>
      <c r="J29" s="748"/>
      <c r="K29" s="738"/>
      <c r="L29" s="701"/>
      <c r="M29" s="701"/>
      <c r="N29" s="701"/>
      <c r="O29" s="737"/>
      <c r="P29" s="738"/>
      <c r="Q29" s="700"/>
      <c r="R29" s="701"/>
      <c r="S29" s="702"/>
      <c r="T29" s="751"/>
      <c r="U29" s="738"/>
      <c r="V29" s="700"/>
      <c r="W29" s="708"/>
      <c r="X29" s="702"/>
      <c r="Y29" s="709"/>
      <c r="Z29" s="710"/>
      <c r="AA29" s="753"/>
      <c r="AB29" s="674" t="s">
        <v>580</v>
      </c>
      <c r="AC29" s="675"/>
    </row>
    <row r="30" spans="2:29" ht="7.5" customHeight="1">
      <c r="B30" s="700"/>
      <c r="C30" s="703"/>
      <c r="D30" s="703"/>
      <c r="E30" s="737"/>
      <c r="F30" s="738"/>
      <c r="G30" s="747"/>
      <c r="H30" s="748"/>
      <c r="I30" s="749"/>
      <c r="J30" s="748"/>
      <c r="K30" s="738"/>
      <c r="L30" s="701"/>
      <c r="M30" s="701"/>
      <c r="N30" s="701"/>
      <c r="O30" s="737"/>
      <c r="P30" s="738"/>
      <c r="Q30" s="700"/>
      <c r="R30" s="701"/>
      <c r="S30" s="702"/>
      <c r="T30" s="751"/>
      <c r="U30" s="738"/>
      <c r="V30" s="700"/>
      <c r="W30" s="708"/>
      <c r="X30" s="702"/>
      <c r="Y30" s="709"/>
      <c r="Z30" s="710"/>
      <c r="AA30" s="753"/>
      <c r="AB30" s="674"/>
      <c r="AC30" s="675"/>
    </row>
    <row r="31" spans="2:29" ht="7.5" customHeight="1">
      <c r="B31" s="635"/>
      <c r="C31" s="721"/>
      <c r="D31" s="721"/>
      <c r="E31" s="754"/>
      <c r="F31" s="738"/>
      <c r="G31" s="635"/>
      <c r="H31" s="755"/>
      <c r="I31" s="756"/>
      <c r="J31" s="757"/>
      <c r="K31" s="738"/>
      <c r="L31" s="636"/>
      <c r="M31" s="636"/>
      <c r="N31" s="1"/>
      <c r="O31" s="732"/>
      <c r="P31" s="738"/>
      <c r="Q31" s="635"/>
      <c r="R31" s="636"/>
      <c r="S31" s="663"/>
      <c r="T31" s="715"/>
      <c r="U31" s="738"/>
      <c r="V31" s="133"/>
      <c r="W31" s="719" t="s">
        <v>587</v>
      </c>
      <c r="X31" s="663"/>
      <c r="Y31" s="752">
        <v>250</v>
      </c>
      <c r="Z31" s="710"/>
      <c r="AA31" s="189"/>
      <c r="AB31" s="674" t="s">
        <v>579</v>
      </c>
      <c r="AC31" s="675"/>
    </row>
    <row r="32" spans="2:29" ht="7.5" customHeight="1">
      <c r="B32" s="635"/>
      <c r="C32" s="721"/>
      <c r="D32" s="721"/>
      <c r="E32" s="754"/>
      <c r="F32" s="738"/>
      <c r="G32" s="635"/>
      <c r="H32" s="755"/>
      <c r="I32" s="756"/>
      <c r="J32" s="757"/>
      <c r="K32" s="738"/>
      <c r="L32" s="636"/>
      <c r="M32" s="636"/>
      <c r="N32" s="1"/>
      <c r="O32" s="732"/>
      <c r="P32" s="738"/>
      <c r="Q32" s="635"/>
      <c r="R32" s="636"/>
      <c r="S32" s="663"/>
      <c r="T32" s="715"/>
      <c r="U32" s="738"/>
      <c r="V32" s="133"/>
      <c r="W32" s="719"/>
      <c r="X32" s="663"/>
      <c r="Y32" s="752"/>
      <c r="Z32" s="710"/>
      <c r="AA32" s="189"/>
      <c r="AB32" s="674"/>
      <c r="AC32" s="675"/>
    </row>
    <row r="33" spans="2:29" ht="7.5" customHeight="1">
      <c r="B33" s="635"/>
      <c r="C33" s="721"/>
      <c r="D33" s="721"/>
      <c r="E33" s="754"/>
      <c r="F33" s="738"/>
      <c r="G33" s="635"/>
      <c r="H33" s="755"/>
      <c r="I33" s="756"/>
      <c r="J33" s="757"/>
      <c r="K33" s="738"/>
      <c r="L33" s="636"/>
      <c r="M33" s="636"/>
      <c r="N33" s="1"/>
      <c r="O33" s="732"/>
      <c r="P33" s="738"/>
      <c r="Q33" s="635"/>
      <c r="R33" s="636"/>
      <c r="S33" s="663"/>
      <c r="T33" s="715"/>
      <c r="U33" s="738"/>
      <c r="V33" s="133"/>
      <c r="W33" s="719"/>
      <c r="X33" s="663"/>
      <c r="Y33" s="752"/>
      <c r="Z33" s="710"/>
      <c r="AA33" s="189"/>
      <c r="AB33" s="704" t="s">
        <v>641</v>
      </c>
      <c r="AC33" s="705"/>
    </row>
    <row r="34" spans="2:29" ht="19.5" customHeight="1">
      <c r="B34" s="637" t="s">
        <v>2</v>
      </c>
      <c r="C34" s="638"/>
      <c r="D34" s="638"/>
      <c r="E34" s="45">
        <f>SUM(E19:E33)</f>
        <v>3500</v>
      </c>
      <c r="F34" s="298">
        <f>SUM(F19:F33)</f>
        <v>0</v>
      </c>
      <c r="G34" s="637" t="s">
        <v>2</v>
      </c>
      <c r="H34" s="638"/>
      <c r="I34" s="639"/>
      <c r="J34" s="186">
        <f>SUM(J19:J27)</f>
        <v>2700</v>
      </c>
      <c r="K34" s="47">
        <f>SUM(K19:K33)</f>
        <v>0</v>
      </c>
      <c r="L34" s="638" t="s">
        <v>2</v>
      </c>
      <c r="M34" s="638"/>
      <c r="N34" s="638"/>
      <c r="O34" s="45">
        <f>SUM(O19:O33)</f>
        <v>0</v>
      </c>
      <c r="P34" s="409"/>
      <c r="Q34" s="637" t="s">
        <v>2</v>
      </c>
      <c r="R34" s="638"/>
      <c r="S34" s="639"/>
      <c r="T34" s="186">
        <f>SUM(T19:T33)</f>
        <v>2300</v>
      </c>
      <c r="U34" s="400">
        <f>SUM(U19:U33)</f>
        <v>0</v>
      </c>
      <c r="V34" s="637" t="s">
        <v>2</v>
      </c>
      <c r="W34" s="638"/>
      <c r="X34" s="639"/>
      <c r="Y34" s="300">
        <f>SUM(Y19:Y33)</f>
        <v>1650</v>
      </c>
      <c r="Z34" s="410">
        <f>SUM(Z19:Z33)</f>
        <v>0</v>
      </c>
      <c r="AA34" s="177"/>
      <c r="AB34" s="706"/>
      <c r="AC34" s="707"/>
    </row>
    <row r="35" spans="2:54" ht="27.75" customHeight="1">
      <c r="B35" s="2"/>
      <c r="C35" s="646" t="s">
        <v>171</v>
      </c>
      <c r="D35" s="646"/>
      <c r="E35" s="646"/>
      <c r="F35" s="647" t="s">
        <v>11</v>
      </c>
      <c r="G35" s="647"/>
      <c r="H35" s="648">
        <f>SUM(E41+J41+O41+T41+Y41)</f>
        <v>1550</v>
      </c>
      <c r="I35" s="647"/>
      <c r="J35" s="9" t="s">
        <v>1</v>
      </c>
      <c r="K35" s="9" t="s">
        <v>264</v>
      </c>
      <c r="L35" s="10"/>
      <c r="M35" s="11" t="s">
        <v>121</v>
      </c>
      <c r="N35" s="11"/>
      <c r="O35" s="649">
        <f>SUM(F41+K41+P41+U41+Z41)</f>
        <v>0</v>
      </c>
      <c r="P35" s="650"/>
      <c r="Q35" s="651" t="s">
        <v>1</v>
      </c>
      <c r="R35" s="651"/>
      <c r="S35" s="2"/>
      <c r="T35" s="5"/>
      <c r="U35" s="5"/>
      <c r="V35" s="2"/>
      <c r="W35" s="2"/>
      <c r="X35" s="2"/>
      <c r="Y35" s="2"/>
      <c r="Z35" s="2"/>
      <c r="AA35" s="636"/>
      <c r="AB35" s="636"/>
      <c r="AC35" s="5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2:29" ht="21.75" customHeight="1">
      <c r="B36" s="637" t="s">
        <v>528</v>
      </c>
      <c r="C36" s="638"/>
      <c r="D36" s="638"/>
      <c r="E36" s="639"/>
      <c r="F36" s="18" t="s">
        <v>529</v>
      </c>
      <c r="G36" s="637" t="s">
        <v>138</v>
      </c>
      <c r="H36" s="638"/>
      <c r="I36" s="638"/>
      <c r="J36" s="638"/>
      <c r="K36" s="38" t="s">
        <v>125</v>
      </c>
      <c r="L36" s="638" t="s">
        <v>139</v>
      </c>
      <c r="M36" s="638"/>
      <c r="N36" s="638"/>
      <c r="O36" s="639"/>
      <c r="P36" s="18" t="s">
        <v>125</v>
      </c>
      <c r="Q36" s="637" t="s">
        <v>140</v>
      </c>
      <c r="R36" s="638"/>
      <c r="S36" s="638"/>
      <c r="T36" s="638"/>
      <c r="U36" s="38" t="s">
        <v>125</v>
      </c>
      <c r="V36" s="637" t="s">
        <v>126</v>
      </c>
      <c r="W36" s="638"/>
      <c r="X36" s="638"/>
      <c r="Y36" s="639"/>
      <c r="Z36" s="19" t="s">
        <v>125</v>
      </c>
      <c r="AA36" s="642" t="s">
        <v>263</v>
      </c>
      <c r="AB36" s="642"/>
      <c r="AC36" s="643"/>
    </row>
    <row r="37" spans="2:29" ht="21.75" customHeight="1">
      <c r="B37" s="109"/>
      <c r="C37" s="104"/>
      <c r="D37" s="102"/>
      <c r="E37" s="316"/>
      <c r="F37" s="261"/>
      <c r="G37" s="312" t="s">
        <v>365</v>
      </c>
      <c r="H37" s="138" t="s">
        <v>164</v>
      </c>
      <c r="I37" s="313" t="s">
        <v>401</v>
      </c>
      <c r="J37" s="353">
        <v>400</v>
      </c>
      <c r="K37" s="435"/>
      <c r="L37" s="109"/>
      <c r="M37" s="104"/>
      <c r="N37" s="104"/>
      <c r="O37" s="316"/>
      <c r="P37" s="261"/>
      <c r="Q37" s="232"/>
      <c r="R37" s="138"/>
      <c r="S37" s="235"/>
      <c r="T37" s="314"/>
      <c r="U37" s="261"/>
      <c r="V37" s="109"/>
      <c r="W37" s="104" t="s">
        <v>309</v>
      </c>
      <c r="X37" s="102"/>
      <c r="Y37" s="365">
        <v>100</v>
      </c>
      <c r="Z37" s="435"/>
      <c r="AA37" s="196"/>
      <c r="AB37" s="674" t="s">
        <v>371</v>
      </c>
      <c r="AC37" s="675"/>
    </row>
    <row r="38" spans="2:29" ht="21.75" customHeight="1">
      <c r="B38" s="96"/>
      <c r="C38" s="105"/>
      <c r="D38" s="103"/>
      <c r="E38" s="128"/>
      <c r="F38" s="261"/>
      <c r="G38" s="96"/>
      <c r="H38" s="105" t="s">
        <v>165</v>
      </c>
      <c r="I38" s="307" t="s">
        <v>430</v>
      </c>
      <c r="J38" s="306">
        <v>200</v>
      </c>
      <c r="K38" s="369"/>
      <c r="L38" s="96"/>
      <c r="M38" s="103"/>
      <c r="N38" s="103"/>
      <c r="O38" s="128"/>
      <c r="P38" s="261"/>
      <c r="Q38" s="103"/>
      <c r="R38" s="103"/>
      <c r="S38" s="99"/>
      <c r="T38" s="315"/>
      <c r="U38" s="261"/>
      <c r="V38" s="96"/>
      <c r="W38" s="310" t="s">
        <v>310</v>
      </c>
      <c r="X38" s="103"/>
      <c r="Y38" s="128">
        <v>50</v>
      </c>
      <c r="Z38" s="369"/>
      <c r="AA38" s="196"/>
      <c r="AB38" s="143"/>
      <c r="AC38" s="199"/>
    </row>
    <row r="39" spans="2:29" ht="21.75" customHeight="1">
      <c r="B39" s="96"/>
      <c r="C39" s="105"/>
      <c r="D39" s="103"/>
      <c r="E39" s="128"/>
      <c r="F39" s="261"/>
      <c r="G39" s="96"/>
      <c r="H39" s="105" t="s">
        <v>94</v>
      </c>
      <c r="I39" s="307" t="s">
        <v>431</v>
      </c>
      <c r="J39" s="306">
        <v>300</v>
      </c>
      <c r="K39" s="369"/>
      <c r="L39" s="96"/>
      <c r="M39" s="103"/>
      <c r="N39" s="103"/>
      <c r="O39" s="128"/>
      <c r="P39" s="261"/>
      <c r="Q39" s="103"/>
      <c r="R39" s="103"/>
      <c r="S39" s="99"/>
      <c r="T39" s="315"/>
      <c r="U39" s="261"/>
      <c r="V39" s="96"/>
      <c r="W39" s="311" t="s">
        <v>311</v>
      </c>
      <c r="X39" s="103"/>
      <c r="Y39" s="128">
        <v>50</v>
      </c>
      <c r="Z39" s="369"/>
      <c r="AA39" s="196"/>
      <c r="AB39" s="143"/>
      <c r="AC39" s="199"/>
    </row>
    <row r="40" spans="2:29" ht="21.75" customHeight="1">
      <c r="B40" s="98"/>
      <c r="C40" s="108"/>
      <c r="D40" s="107"/>
      <c r="E40" s="129"/>
      <c r="F40" s="261"/>
      <c r="G40" s="98"/>
      <c r="H40" s="108" t="s">
        <v>166</v>
      </c>
      <c r="I40" s="317" t="s">
        <v>431</v>
      </c>
      <c r="J40" s="354">
        <v>450</v>
      </c>
      <c r="K40" s="369"/>
      <c r="L40" s="98"/>
      <c r="M40" s="107"/>
      <c r="N40" s="107"/>
      <c r="O40" s="129"/>
      <c r="P40" s="261"/>
      <c r="Q40" s="107"/>
      <c r="R40" s="107"/>
      <c r="S40" s="100"/>
      <c r="T40" s="318"/>
      <c r="U40" s="261"/>
      <c r="V40" s="98"/>
      <c r="W40" s="107"/>
      <c r="X40" s="107"/>
      <c r="Y40" s="127"/>
      <c r="Z40" s="261"/>
      <c r="AA40" s="170"/>
      <c r="AB40" s="146"/>
      <c r="AC40" s="199"/>
    </row>
    <row r="41" spans="2:29" ht="21.75" customHeight="1">
      <c r="B41" s="637"/>
      <c r="C41" s="638"/>
      <c r="D41" s="638"/>
      <c r="E41" s="45">
        <f>SUM(E37:E40)</f>
        <v>0</v>
      </c>
      <c r="F41" s="298">
        <f>SUM(F37:F40)</f>
        <v>0</v>
      </c>
      <c r="G41" s="637" t="s">
        <v>2</v>
      </c>
      <c r="H41" s="638"/>
      <c r="I41" s="639"/>
      <c r="J41" s="186">
        <f>SUM(J37:J40)</f>
        <v>1350</v>
      </c>
      <c r="K41" s="47">
        <f>SUM(K37:K40)</f>
        <v>0</v>
      </c>
      <c r="L41" s="637"/>
      <c r="M41" s="638"/>
      <c r="N41" s="638"/>
      <c r="O41" s="45">
        <f>SUM(O37:O40)</f>
        <v>0</v>
      </c>
      <c r="P41" s="410">
        <f>SUM(P37:P40)</f>
        <v>0</v>
      </c>
      <c r="Q41" s="638"/>
      <c r="R41" s="638"/>
      <c r="S41" s="639"/>
      <c r="T41" s="186">
        <f>SUM(T37:T40)</f>
        <v>0</v>
      </c>
      <c r="U41" s="411">
        <f>SUM(U37:U40)</f>
        <v>0</v>
      </c>
      <c r="V41" s="637"/>
      <c r="W41" s="638"/>
      <c r="X41" s="638"/>
      <c r="Y41" s="45">
        <f>SUM(Y37:Y40)</f>
        <v>200</v>
      </c>
      <c r="Z41" s="410">
        <f>SUM(Z37:Z40)</f>
        <v>0</v>
      </c>
      <c r="AA41" s="633"/>
      <c r="AB41" s="634"/>
      <c r="AC41" s="165"/>
    </row>
    <row r="42" spans="2:30" ht="13.5" customHeight="1">
      <c r="B42" s="14" t="s">
        <v>572</v>
      </c>
      <c r="C42" s="13"/>
      <c r="D42" s="1"/>
      <c r="E42" s="222"/>
      <c r="F42" s="374"/>
      <c r="G42" s="1"/>
      <c r="H42" s="1"/>
      <c r="I42" s="1"/>
      <c r="J42" s="222"/>
      <c r="K42" s="375"/>
      <c r="L42" s="1"/>
      <c r="M42" s="1"/>
      <c r="N42" s="1"/>
      <c r="O42" s="222"/>
      <c r="P42" s="191"/>
      <c r="Q42" s="1"/>
      <c r="R42" s="1"/>
      <c r="S42" s="1"/>
      <c r="T42" s="222"/>
      <c r="U42" s="375"/>
      <c r="V42" s="1"/>
      <c r="W42" s="1"/>
      <c r="X42" s="1"/>
      <c r="Y42" s="222"/>
      <c r="Z42" s="191"/>
      <c r="AA42" s="110"/>
      <c r="AB42" s="41"/>
      <c r="AC42" s="7"/>
      <c r="AD42" s="110"/>
    </row>
    <row r="43" spans="2:29" ht="14.25" customHeight="1">
      <c r="B43" s="669" t="s">
        <v>575</v>
      </c>
      <c r="C43" s="670"/>
      <c r="D43" s="670"/>
      <c r="E43" s="670"/>
      <c r="F43" s="670"/>
      <c r="G43" s="670"/>
      <c r="H43" s="670"/>
      <c r="I43" s="670"/>
      <c r="J43" s="670"/>
      <c r="K43" s="670"/>
      <c r="L43" s="670"/>
      <c r="M43" s="670"/>
      <c r="N43" s="670"/>
      <c r="O43" s="670"/>
      <c r="P43" s="670"/>
      <c r="Q43" s="670"/>
      <c r="R43" s="670"/>
      <c r="S43" s="670"/>
      <c r="T43" s="670"/>
      <c r="U43" s="670"/>
      <c r="V43" s="670"/>
      <c r="W43" s="670"/>
      <c r="X43" s="670"/>
      <c r="Y43" s="670"/>
      <c r="Z43" s="670"/>
      <c r="AA43" s="670"/>
      <c r="AB43" s="670"/>
      <c r="AC43" s="670"/>
    </row>
    <row r="44" spans="2:29" ht="14.25" customHeight="1">
      <c r="B44" s="669" t="s">
        <v>626</v>
      </c>
      <c r="C44" s="670"/>
      <c r="D44" s="670"/>
      <c r="E44" s="670"/>
      <c r="F44" s="670"/>
      <c r="G44" s="670"/>
      <c r="H44" s="670"/>
      <c r="I44" s="670"/>
      <c r="J44" s="670"/>
      <c r="K44" s="670"/>
      <c r="L44" s="670"/>
      <c r="M44" s="670"/>
      <c r="N44" s="670"/>
      <c r="O44" s="670"/>
      <c r="P44" s="670"/>
      <c r="Q44" s="670"/>
      <c r="R44" s="670"/>
      <c r="S44" s="670"/>
      <c r="T44" s="670"/>
      <c r="U44" s="670"/>
      <c r="V44" s="670"/>
      <c r="W44" s="670"/>
      <c r="X44" s="670"/>
      <c r="Y44" s="670"/>
      <c r="Z44" s="670"/>
      <c r="AA44" s="670"/>
      <c r="AB44" s="670"/>
      <c r="AC44" s="670"/>
    </row>
    <row r="45" spans="2:29" ht="13.5">
      <c r="B45" s="669" t="s">
        <v>573</v>
      </c>
      <c r="C45" s="670"/>
      <c r="D45" s="670"/>
      <c r="E45" s="670"/>
      <c r="F45" s="670"/>
      <c r="G45" s="670"/>
      <c r="H45" s="670"/>
      <c r="I45" s="670"/>
      <c r="J45" s="670"/>
      <c r="K45" s="670"/>
      <c r="L45" s="670"/>
      <c r="M45" s="670"/>
      <c r="N45" s="670"/>
      <c r="O45" s="670"/>
      <c r="P45" s="670"/>
      <c r="Q45" s="670"/>
      <c r="R45" s="670"/>
      <c r="S45" s="670"/>
      <c r="T45" s="670"/>
      <c r="U45" s="670"/>
      <c r="V45" s="670"/>
      <c r="W45" s="670"/>
      <c r="X45" s="670"/>
      <c r="Y45" s="670"/>
      <c r="Z45" s="670"/>
      <c r="AA45" s="670"/>
      <c r="AB45" s="670"/>
      <c r="AC45" s="670"/>
    </row>
    <row r="46" spans="2:26" ht="8.25" customHeight="1">
      <c r="B46" s="14"/>
      <c r="C46" s="1"/>
      <c r="D46" s="1"/>
      <c r="E46" s="222"/>
      <c r="F46" s="374"/>
      <c r="G46" s="1"/>
      <c r="H46" s="1"/>
      <c r="I46" s="1"/>
      <c r="J46" s="222"/>
      <c r="K46" s="375"/>
      <c r="L46" s="1"/>
      <c r="M46" s="1"/>
      <c r="N46" s="1"/>
      <c r="O46" s="222"/>
      <c r="P46" s="191"/>
      <c r="Q46" s="1"/>
      <c r="R46" s="1"/>
      <c r="S46" s="1"/>
      <c r="T46" s="222"/>
      <c r="U46" s="375"/>
      <c r="V46" s="1"/>
      <c r="W46" s="1"/>
      <c r="X46" s="1"/>
      <c r="Y46" s="222"/>
      <c r="Z46" s="191"/>
    </row>
    <row r="47" spans="2:30" ht="14.25">
      <c r="B47" s="94" t="s">
        <v>611</v>
      </c>
      <c r="C47" s="2"/>
      <c r="E47" s="2"/>
      <c r="F47" s="2"/>
      <c r="J47" s="2"/>
      <c r="K47" s="2"/>
      <c r="M47" s="2"/>
      <c r="O47" s="2"/>
      <c r="P47" s="2"/>
      <c r="R47" s="1"/>
      <c r="T47" s="17"/>
      <c r="U47" s="5"/>
      <c r="AA47" s="110"/>
      <c r="AB47" s="41" t="str">
        <f>'表紙'!P36</f>
        <v>（2024年4月現在）</v>
      </c>
      <c r="AC47" s="7" t="s">
        <v>312</v>
      </c>
      <c r="AD47" s="110"/>
    </row>
  </sheetData>
  <sheetProtection password="CCCF" sheet="1" selectLockedCells="1"/>
  <mergeCells count="205">
    <mergeCell ref="B43:AC43"/>
    <mergeCell ref="B44:AC44"/>
    <mergeCell ref="B45:AC45"/>
    <mergeCell ref="B34:D34"/>
    <mergeCell ref="G34:I34"/>
    <mergeCell ref="L34:N34"/>
    <mergeCell ref="Q34:S34"/>
    <mergeCell ref="V34:X34"/>
    <mergeCell ref="B41:D41"/>
    <mergeCell ref="G41:I41"/>
    <mergeCell ref="AB31:AC32"/>
    <mergeCell ref="W31:W33"/>
    <mergeCell ref="X31:X33"/>
    <mergeCell ref="U31:U33"/>
    <mergeCell ref="Z28:Z30"/>
    <mergeCell ref="L41:N41"/>
    <mergeCell ref="Q41:S41"/>
    <mergeCell ref="V41:X41"/>
    <mergeCell ref="V28:V30"/>
    <mergeCell ref="AA36:AC36"/>
    <mergeCell ref="U28:U30"/>
    <mergeCell ref="B31:B33"/>
    <mergeCell ref="C31:C33"/>
    <mergeCell ref="D31:D33"/>
    <mergeCell ref="E31:E33"/>
    <mergeCell ref="H31:H33"/>
    <mergeCell ref="I31:I33"/>
    <mergeCell ref="J31:J33"/>
    <mergeCell ref="F31:F33"/>
    <mergeCell ref="G31:G33"/>
    <mergeCell ref="Y31:Y33"/>
    <mergeCell ref="Z31:Z33"/>
    <mergeCell ref="W28:W30"/>
    <mergeCell ref="X28:X30"/>
    <mergeCell ref="Z25:Z27"/>
    <mergeCell ref="AA25:AA26"/>
    <mergeCell ref="X25:X27"/>
    <mergeCell ref="Y28:Y30"/>
    <mergeCell ref="Y25:Y27"/>
    <mergeCell ref="AA29:AA30"/>
    <mergeCell ref="L36:O36"/>
    <mergeCell ref="Q36:T36"/>
    <mergeCell ref="R31:R33"/>
    <mergeCell ref="T31:T33"/>
    <mergeCell ref="S31:S33"/>
    <mergeCell ref="P28:P30"/>
    <mergeCell ref="O35:P35"/>
    <mergeCell ref="Q35:R35"/>
    <mergeCell ref="M31:M33"/>
    <mergeCell ref="P31:P33"/>
    <mergeCell ref="Q28:S30"/>
    <mergeCell ref="O31:O33"/>
    <mergeCell ref="T28:T30"/>
    <mergeCell ref="O28:O30"/>
    <mergeCell ref="Q31:Q33"/>
    <mergeCell ref="K31:K33"/>
    <mergeCell ref="L31:L33"/>
    <mergeCell ref="K28:K30"/>
    <mergeCell ref="J25:J27"/>
    <mergeCell ref="N22:N24"/>
    <mergeCell ref="J28:J30"/>
    <mergeCell ref="L10:N10"/>
    <mergeCell ref="M25:M27"/>
    <mergeCell ref="J22:J24"/>
    <mergeCell ref="K22:K24"/>
    <mergeCell ref="K25:K27"/>
    <mergeCell ref="L25:L27"/>
    <mergeCell ref="AB23:AB24"/>
    <mergeCell ref="O25:O27"/>
    <mergeCell ref="L16:N16"/>
    <mergeCell ref="U22:U24"/>
    <mergeCell ref="M19:M21"/>
    <mergeCell ref="N19:N21"/>
    <mergeCell ref="T25:T27"/>
    <mergeCell ref="O19:O21"/>
    <mergeCell ref="O17:P17"/>
    <mergeCell ref="U25:U27"/>
    <mergeCell ref="V25:V27"/>
    <mergeCell ref="P25:P27"/>
    <mergeCell ref="Q25:Q27"/>
    <mergeCell ref="R25:R27"/>
    <mergeCell ref="S25:S27"/>
    <mergeCell ref="B36:E36"/>
    <mergeCell ref="G36:J36"/>
    <mergeCell ref="H25:H27"/>
    <mergeCell ref="L28:N30"/>
    <mergeCell ref="C35:E35"/>
    <mergeCell ref="B25:B27"/>
    <mergeCell ref="C25:C27"/>
    <mergeCell ref="I25:I27"/>
    <mergeCell ref="G25:G27"/>
    <mergeCell ref="B22:B24"/>
    <mergeCell ref="C22:C24"/>
    <mergeCell ref="D22:D24"/>
    <mergeCell ref="D25:D27"/>
    <mergeCell ref="E25:E27"/>
    <mergeCell ref="F25:F27"/>
    <mergeCell ref="F35:G35"/>
    <mergeCell ref="C28:C30"/>
    <mergeCell ref="E28:E30"/>
    <mergeCell ref="F28:F30"/>
    <mergeCell ref="G28:I30"/>
    <mergeCell ref="H35:I35"/>
    <mergeCell ref="E22:E24"/>
    <mergeCell ref="F22:F24"/>
    <mergeCell ref="G15:I15"/>
    <mergeCell ref="C17:E17"/>
    <mergeCell ref="F17:G17"/>
    <mergeCell ref="H17:I17"/>
    <mergeCell ref="G16:I16"/>
    <mergeCell ref="B19:B21"/>
    <mergeCell ref="F19:F21"/>
    <mergeCell ref="H19:H21"/>
    <mergeCell ref="E19:E21"/>
    <mergeCell ref="S19:S21"/>
    <mergeCell ref="T19:T21"/>
    <mergeCell ref="Q19:Q21"/>
    <mergeCell ref="V16:X16"/>
    <mergeCell ref="I19:I21"/>
    <mergeCell ref="P19:P21"/>
    <mergeCell ref="Q17:R17"/>
    <mergeCell ref="R19:R21"/>
    <mergeCell ref="L19:L21"/>
    <mergeCell ref="V19:V21"/>
    <mergeCell ref="W19:W21"/>
    <mergeCell ref="V22:V24"/>
    <mergeCell ref="R22:R24"/>
    <mergeCell ref="S22:S24"/>
    <mergeCell ref="T22:T24"/>
    <mergeCell ref="G22:G24"/>
    <mergeCell ref="H22:H24"/>
    <mergeCell ref="I22:I24"/>
    <mergeCell ref="O22:O24"/>
    <mergeCell ref="P22:P24"/>
    <mergeCell ref="Q22:Q24"/>
    <mergeCell ref="Y19:Y21"/>
    <mergeCell ref="Z2:AC2"/>
    <mergeCell ref="E2:G2"/>
    <mergeCell ref="Q2:V2"/>
    <mergeCell ref="O4:P4"/>
    <mergeCell ref="Q4:R4"/>
    <mergeCell ref="E3:G3"/>
    <mergeCell ref="H4:I4"/>
    <mergeCell ref="C4:E4"/>
    <mergeCell ref="X19:X21"/>
    <mergeCell ref="F4:G4"/>
    <mergeCell ref="B5:E5"/>
    <mergeCell ref="L22:L24"/>
    <mergeCell ref="W2:Y2"/>
    <mergeCell ref="Q3:V3"/>
    <mergeCell ref="W3:Y3"/>
    <mergeCell ref="Q5:T5"/>
    <mergeCell ref="V5:Y5"/>
    <mergeCell ref="M22:M24"/>
    <mergeCell ref="L5:O5"/>
    <mergeCell ref="G5:J5"/>
    <mergeCell ref="U19:U21"/>
    <mergeCell ref="B16:D16"/>
    <mergeCell ref="J19:J21"/>
    <mergeCell ref="G19:G21"/>
    <mergeCell ref="M13:N13"/>
    <mergeCell ref="Q16:S16"/>
    <mergeCell ref="K19:K21"/>
    <mergeCell ref="C19:C21"/>
    <mergeCell ref="D19:D21"/>
    <mergeCell ref="AC27:AC28"/>
    <mergeCell ref="Z3:AB3"/>
    <mergeCell ref="AA5:AC5"/>
    <mergeCell ref="AB7:AC7"/>
    <mergeCell ref="AB8:AC8"/>
    <mergeCell ref="AA16:AB16"/>
    <mergeCell ref="AA17:AB17"/>
    <mergeCell ref="AA27:AA28"/>
    <mergeCell ref="Z19:Z21"/>
    <mergeCell ref="AA23:AA24"/>
    <mergeCell ref="V36:Y36"/>
    <mergeCell ref="AA18:AC18"/>
    <mergeCell ref="AA19:AA20"/>
    <mergeCell ref="AB19:AC20"/>
    <mergeCell ref="AB21:AC22"/>
    <mergeCell ref="AA21:AA22"/>
    <mergeCell ref="AA35:AB35"/>
    <mergeCell ref="AC23:AC24"/>
    <mergeCell ref="AB27:AB28"/>
    <mergeCell ref="AB29:AC30"/>
    <mergeCell ref="B28:B30"/>
    <mergeCell ref="D28:D30"/>
    <mergeCell ref="AB33:AC34"/>
    <mergeCell ref="AB25:AC26"/>
    <mergeCell ref="AB37:AC37"/>
    <mergeCell ref="W22:W24"/>
    <mergeCell ref="X22:X24"/>
    <mergeCell ref="Y22:Y24"/>
    <mergeCell ref="Z22:Z24"/>
    <mergeCell ref="W25:W27"/>
    <mergeCell ref="H2:M2"/>
    <mergeCell ref="H3:M3"/>
    <mergeCell ref="N2:P2"/>
    <mergeCell ref="N3:P3"/>
    <mergeCell ref="AA41:AB41"/>
    <mergeCell ref="B18:E18"/>
    <mergeCell ref="G18:J18"/>
    <mergeCell ref="L18:O18"/>
    <mergeCell ref="Q18:T18"/>
    <mergeCell ref="V18:Y18"/>
  </mergeCells>
  <conditionalFormatting sqref="P6">
    <cfRule type="expression" priority="51" dxfId="0" stopIfTrue="1">
      <formula>P6&gt;O6</formula>
    </cfRule>
  </conditionalFormatting>
  <conditionalFormatting sqref="U6">
    <cfRule type="expression" priority="49" dxfId="0" stopIfTrue="1">
      <formula>U6&gt;T6</formula>
    </cfRule>
  </conditionalFormatting>
  <conditionalFormatting sqref="U7">
    <cfRule type="expression" priority="48" dxfId="0" stopIfTrue="1">
      <formula>U7&gt;T7</formula>
    </cfRule>
  </conditionalFormatting>
  <conditionalFormatting sqref="U8">
    <cfRule type="expression" priority="47" dxfId="0" stopIfTrue="1">
      <formula>U8&gt;T8</formula>
    </cfRule>
  </conditionalFormatting>
  <conditionalFormatting sqref="U9">
    <cfRule type="expression" priority="46" dxfId="0" stopIfTrue="1">
      <formula>U9&gt;T9</formula>
    </cfRule>
  </conditionalFormatting>
  <conditionalFormatting sqref="U10">
    <cfRule type="expression" priority="45" dxfId="0" stopIfTrue="1">
      <formula>U10&gt;T10</formula>
    </cfRule>
  </conditionalFormatting>
  <conditionalFormatting sqref="Z6">
    <cfRule type="expression" priority="44" dxfId="0" stopIfTrue="1">
      <formula>Z6&gt;Y6</formula>
    </cfRule>
  </conditionalFormatting>
  <conditionalFormatting sqref="Z7">
    <cfRule type="expression" priority="43" dxfId="0" stopIfTrue="1">
      <formula>Z7&gt;Y7</formula>
    </cfRule>
  </conditionalFormatting>
  <conditionalFormatting sqref="Z8">
    <cfRule type="expression" priority="42" dxfId="0" stopIfTrue="1">
      <formula>Z8&gt;Y8</formula>
    </cfRule>
  </conditionalFormatting>
  <conditionalFormatting sqref="Z9">
    <cfRule type="expression" priority="41" dxfId="0" stopIfTrue="1">
      <formula>Z9&gt;Y9</formula>
    </cfRule>
  </conditionalFormatting>
  <conditionalFormatting sqref="Z10">
    <cfRule type="expression" priority="40" dxfId="0" stopIfTrue="1">
      <formula>Z10&gt;Y10</formula>
    </cfRule>
  </conditionalFormatting>
  <conditionalFormatting sqref="Z11">
    <cfRule type="expression" priority="39" dxfId="0" stopIfTrue="1">
      <formula>Z11&gt;Y11</formula>
    </cfRule>
  </conditionalFormatting>
  <conditionalFormatting sqref="K37">
    <cfRule type="expression" priority="38" dxfId="0" stopIfTrue="1">
      <formula>K37&gt;J37</formula>
    </cfRule>
  </conditionalFormatting>
  <conditionalFormatting sqref="K38">
    <cfRule type="expression" priority="37" dxfId="0" stopIfTrue="1">
      <formula>K38&gt;J38</formula>
    </cfRule>
  </conditionalFormatting>
  <conditionalFormatting sqref="K39">
    <cfRule type="expression" priority="36" dxfId="0" stopIfTrue="1">
      <formula>K39&gt;J39</formula>
    </cfRule>
  </conditionalFormatting>
  <conditionalFormatting sqref="K40">
    <cfRule type="expression" priority="35" dxfId="0" stopIfTrue="1">
      <formula>K40&gt;J40</formula>
    </cfRule>
  </conditionalFormatting>
  <conditionalFormatting sqref="Z37">
    <cfRule type="expression" priority="34" dxfId="0" stopIfTrue="1">
      <formula>Z37&gt;Y37</formula>
    </cfRule>
  </conditionalFormatting>
  <conditionalFormatting sqref="Z38">
    <cfRule type="expression" priority="33" dxfId="0" stopIfTrue="1">
      <formula>Z38&gt;Y38</formula>
    </cfRule>
  </conditionalFormatting>
  <conditionalFormatting sqref="Z39">
    <cfRule type="expression" priority="32" dxfId="0" stopIfTrue="1">
      <formula>Z39&gt;Y39</formula>
    </cfRule>
  </conditionalFormatting>
  <conditionalFormatting sqref="F6">
    <cfRule type="expression" priority="31" dxfId="0" stopIfTrue="1">
      <formula>F6&gt;E6</formula>
    </cfRule>
  </conditionalFormatting>
  <conditionalFormatting sqref="F7">
    <cfRule type="expression" priority="30" dxfId="0" stopIfTrue="1">
      <formula>F7&gt;E7</formula>
    </cfRule>
  </conditionalFormatting>
  <conditionalFormatting sqref="F8">
    <cfRule type="expression" priority="29" dxfId="0" stopIfTrue="1">
      <formula>F8&gt;E8</formula>
    </cfRule>
  </conditionalFormatting>
  <conditionalFormatting sqref="F9">
    <cfRule type="expression" priority="28" dxfId="0" stopIfTrue="1">
      <formula>F9&gt;E9</formula>
    </cfRule>
  </conditionalFormatting>
  <conditionalFormatting sqref="F10">
    <cfRule type="expression" priority="27" dxfId="0" stopIfTrue="1">
      <formula>F10&gt;E10</formula>
    </cfRule>
  </conditionalFormatting>
  <conditionalFormatting sqref="F11">
    <cfRule type="expression" priority="26" dxfId="0" stopIfTrue="1">
      <formula>F11&gt;E11</formula>
    </cfRule>
  </conditionalFormatting>
  <conditionalFormatting sqref="F12">
    <cfRule type="expression" priority="25" dxfId="0" stopIfTrue="1">
      <formula>F12&gt;E12</formula>
    </cfRule>
  </conditionalFormatting>
  <conditionalFormatting sqref="F13">
    <cfRule type="expression" priority="24" dxfId="0" stopIfTrue="1">
      <formula>F13&gt;E13</formula>
    </cfRule>
  </conditionalFormatting>
  <conditionalFormatting sqref="F14">
    <cfRule type="expression" priority="23" dxfId="0" stopIfTrue="1">
      <formula>F14&gt;E14</formula>
    </cfRule>
  </conditionalFormatting>
  <conditionalFormatting sqref="K6">
    <cfRule type="expression" priority="22" dxfId="0" stopIfTrue="1">
      <formula>K6&gt;J6</formula>
    </cfRule>
  </conditionalFormatting>
  <conditionalFormatting sqref="K7">
    <cfRule type="expression" priority="21" dxfId="0" stopIfTrue="1">
      <formula>K7&gt;J7</formula>
    </cfRule>
  </conditionalFormatting>
  <conditionalFormatting sqref="K8">
    <cfRule type="expression" priority="20" dxfId="0" stopIfTrue="1">
      <formula>K8&gt;J8</formula>
    </cfRule>
  </conditionalFormatting>
  <conditionalFormatting sqref="K9">
    <cfRule type="expression" priority="19" dxfId="0" stopIfTrue="1">
      <formula>K9&gt;J9</formula>
    </cfRule>
  </conditionalFormatting>
  <conditionalFormatting sqref="K10">
    <cfRule type="expression" priority="18" dxfId="0" stopIfTrue="1">
      <formula>K10&gt;J10</formula>
    </cfRule>
  </conditionalFormatting>
  <conditionalFormatting sqref="F19:F21">
    <cfRule type="expression" priority="17" dxfId="0" stopIfTrue="1">
      <formula>E19&lt;F19</formula>
    </cfRule>
  </conditionalFormatting>
  <conditionalFormatting sqref="F22:F24">
    <cfRule type="expression" priority="16" dxfId="0" stopIfTrue="1">
      <formula>E22&lt;F22</formula>
    </cfRule>
  </conditionalFormatting>
  <conditionalFormatting sqref="K19:K21">
    <cfRule type="expression" priority="15" dxfId="0" stopIfTrue="1">
      <formula>J19&lt;K19</formula>
    </cfRule>
  </conditionalFormatting>
  <conditionalFormatting sqref="K22:K24">
    <cfRule type="expression" priority="14" dxfId="0" stopIfTrue="1">
      <formula>J22&lt;K22</formula>
    </cfRule>
  </conditionalFormatting>
  <conditionalFormatting sqref="K25:K27">
    <cfRule type="expression" priority="13" dxfId="0" stopIfTrue="1">
      <formula>J25&lt;K25</formula>
    </cfRule>
  </conditionalFormatting>
  <conditionalFormatting sqref="U19:U21">
    <cfRule type="expression" priority="12" dxfId="0" stopIfTrue="1">
      <formula>T19&lt;U19</formula>
    </cfRule>
  </conditionalFormatting>
  <conditionalFormatting sqref="U22:U24">
    <cfRule type="expression" priority="11" dxfId="0" stopIfTrue="1">
      <formula>T22&lt;U22</formula>
    </cfRule>
  </conditionalFormatting>
  <conditionalFormatting sqref="Z19:Z21">
    <cfRule type="expression" priority="10" dxfId="0" stopIfTrue="1">
      <formula>Y19&lt;Z19</formula>
    </cfRule>
  </conditionalFormatting>
  <conditionalFormatting sqref="Z22:Z24">
    <cfRule type="expression" priority="9" dxfId="0" stopIfTrue="1">
      <formula>Y22&lt;Z22</formula>
    </cfRule>
  </conditionalFormatting>
  <conditionalFormatting sqref="Z25:Z27">
    <cfRule type="expression" priority="8" dxfId="0" stopIfTrue="1">
      <formula>Y25&lt;Z25</formula>
    </cfRule>
  </conditionalFormatting>
  <conditionalFormatting sqref="Z28:Z30">
    <cfRule type="expression" priority="7" dxfId="0" stopIfTrue="1">
      <formula>Y28&lt;Z28</formula>
    </cfRule>
  </conditionalFormatting>
  <conditionalFormatting sqref="Z31:Z33">
    <cfRule type="expression" priority="6" dxfId="0" stopIfTrue="1">
      <formula>Y31&lt;Z31</formula>
    </cfRule>
  </conditionalFormatting>
  <conditionalFormatting sqref="P19:P21">
    <cfRule type="expression" priority="4" dxfId="0" stopIfTrue="1">
      <formula>O19&lt;P19</formula>
    </cfRule>
  </conditionalFormatting>
  <conditionalFormatting sqref="Z40 U37:U40 P37:P40 F37:F40 Z12:Z15 U11:U15 P7:P15 K11:K14 F15">
    <cfRule type="expression" priority="3" dxfId="0" stopIfTrue="1">
      <formula>F7&gt;E7</formula>
    </cfRule>
  </conditionalFormatting>
  <conditionalFormatting sqref="U25:U33 P22:P33 K28:K33 F25:F33">
    <cfRule type="expression" priority="2" dxfId="0" stopIfTrue="1">
      <formula>E22&lt;F22</formula>
    </cfRule>
  </conditionalFormatting>
  <dataValidations count="2">
    <dataValidation operator="lessThanOrEqual" allowBlank="1" showInputMessage="1" showErrorMessage="1" sqref="H34:Z36 H3:M3 Z16:Z18 AB1:AC8 AB10:AC41 AD1:IV41 AA1:AA41 H41:Z41 A1:B41 A47:IV65536 C42:Z42 C46:Z46 F41 I1:Z1 Q2:Z3 N2:N3 C34:E41 G34:G41 F34:F36 C16:F18 G15:O18 P16:P18 Q15:T18 U16:U18 V15:Y18 C1:G5 H1:H2 H4:Z5 B42:B46"/>
    <dataValidation errorStyle="warning" type="custom" operator="lessThanOrEqual" allowBlank="1" showInputMessage="1" showErrorMessage="1" errorTitle="折込数オーバー" error="入力した折込数が満数を超えている、または50枚単位ではありません。" sqref="F6:F15 K6:K14 P19:P33 U6:U15 Z6:Z15 Z19:Z33 U19:U33 K19:K33 F19:F33 K37:K40 Z37:Z40 P6:P15 F37:F40 P37:P40 U37:U40">
      <formula1>AND(F6&lt;=E6,MOD(F6,50)=0)</formula1>
    </dataValidation>
  </dataValidations>
  <printOptions horizontalCentered="1"/>
  <pageMargins left="0.31496062992125984" right="0.31496062992125984" top="0.3937007874015748" bottom="0.1968503937007874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津中日Ｓ・Ｃ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</dc:creator>
  <cp:keywords/>
  <dc:description/>
  <cp:lastModifiedBy>ori</cp:lastModifiedBy>
  <cp:lastPrinted>2024-03-22T01:33:33Z</cp:lastPrinted>
  <dcterms:created xsi:type="dcterms:W3CDTF">1998-04-23T05:59:54Z</dcterms:created>
  <dcterms:modified xsi:type="dcterms:W3CDTF">2024-03-29T06:32:45Z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