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89" firstSheet="2" activeTab="3"/>
  </bookViews>
  <sheets>
    <sheet name="休刊日" sheetId="1" state="hidden" r:id="rId1"/>
    <sheet name="注意事項" sheetId="2" r:id="rId2"/>
    <sheet name="料金表" sheetId="3" r:id="rId3"/>
    <sheet name="表紙" sheetId="4" r:id="rId4"/>
    <sheet name="桑名" sheetId="5" r:id="rId5"/>
    <sheet name="四日市" sheetId="6" r:id="rId6"/>
    <sheet name="鈴鹿" sheetId="7" r:id="rId7"/>
    <sheet name="津" sheetId="8" r:id="rId8"/>
    <sheet name="松阪" sheetId="9" r:id="rId9"/>
    <sheet name="伊勢" sheetId="10" r:id="rId10"/>
    <sheet name="伊勢②" sheetId="11" r:id="rId11"/>
    <sheet name="伊賀" sheetId="12" r:id="rId12"/>
    <sheet name="紀州" sheetId="13" r:id="rId13"/>
    <sheet name="新宮" sheetId="14" r:id="rId14"/>
  </sheets>
  <definedNames/>
  <calcPr fullCalcOnLoad="1"/>
</workbook>
</file>

<file path=xl/sharedStrings.xml><?xml version="1.0" encoding="utf-8"?>
<sst xmlns="http://schemas.openxmlformats.org/spreadsheetml/2006/main" count="1458" uniqueCount="671">
  <si>
    <t>員弁治田</t>
  </si>
  <si>
    <t>枚</t>
  </si>
  <si>
    <t>小　　計</t>
  </si>
  <si>
    <t>（桑名市欄）</t>
  </si>
  <si>
    <t>桑名南部</t>
  </si>
  <si>
    <t>桑名西部</t>
  </si>
  <si>
    <t>広　告　主</t>
  </si>
  <si>
    <t>広告内容</t>
  </si>
  <si>
    <t>申　込　社</t>
  </si>
  <si>
    <t>折　込　日</t>
  </si>
  <si>
    <t>折込枚数</t>
  </si>
  <si>
    <t>合計</t>
  </si>
  <si>
    <t>多度</t>
  </si>
  <si>
    <t>桑名東部</t>
  </si>
  <si>
    <t>桑名南部</t>
  </si>
  <si>
    <t>桑名西部</t>
  </si>
  <si>
    <t>大山田</t>
  </si>
  <si>
    <t>桑名久米</t>
  </si>
  <si>
    <t>阿下喜</t>
  </si>
  <si>
    <t>梅戸井</t>
  </si>
  <si>
    <t>石榑</t>
  </si>
  <si>
    <t>東員町</t>
  </si>
  <si>
    <t>藤原</t>
  </si>
  <si>
    <t>大山田団地</t>
  </si>
  <si>
    <t>蓮花寺</t>
  </si>
  <si>
    <t>桑名正和</t>
  </si>
  <si>
    <t>富田</t>
  </si>
  <si>
    <t>塩浜</t>
  </si>
  <si>
    <t>四日市あかつき</t>
  </si>
  <si>
    <t>四日市内部</t>
  </si>
  <si>
    <t>生桑</t>
  </si>
  <si>
    <t>四日市笹川</t>
  </si>
  <si>
    <t>四日市あがた</t>
  </si>
  <si>
    <t>阿倉川</t>
  </si>
  <si>
    <t>四日市桜</t>
  </si>
  <si>
    <t>四日市橋北</t>
  </si>
  <si>
    <t>富洲原</t>
  </si>
  <si>
    <t>四日市川島</t>
  </si>
  <si>
    <t>楠</t>
  </si>
  <si>
    <t>四日市生桑</t>
  </si>
  <si>
    <t>三重楠</t>
  </si>
  <si>
    <t>鵜川原</t>
  </si>
  <si>
    <t>伊勢朝日</t>
  </si>
  <si>
    <t>菰野</t>
  </si>
  <si>
    <t>三重朝日</t>
  </si>
  <si>
    <t>川越北</t>
  </si>
  <si>
    <t>川越南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</si>
  <si>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</si>
  <si>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</si>
  <si>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</si>
  <si>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</si>
  <si>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</si>
  <si>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</si>
  <si>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</si>
  <si>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久居</t>
  </si>
  <si>
    <t>白山</t>
  </si>
  <si>
    <t>八知</t>
  </si>
  <si>
    <t>奥津</t>
  </si>
  <si>
    <t>明和</t>
  </si>
  <si>
    <t>宮川村</t>
  </si>
  <si>
    <t>大淀</t>
  </si>
  <si>
    <t>鳥羽</t>
  </si>
  <si>
    <t>鵜方</t>
  </si>
  <si>
    <t>阿児</t>
  </si>
  <si>
    <t>浜島</t>
  </si>
  <si>
    <t>磯部</t>
  </si>
  <si>
    <t>伊賀神戸</t>
  </si>
  <si>
    <t>上野南</t>
  </si>
  <si>
    <t>小　　計</t>
  </si>
  <si>
    <t>紀伊長島</t>
  </si>
  <si>
    <t>相賀</t>
  </si>
  <si>
    <t>尾鷲</t>
  </si>
  <si>
    <t>三木里</t>
  </si>
  <si>
    <t>九鬼</t>
  </si>
  <si>
    <t>賀田</t>
  </si>
  <si>
    <t>新宮</t>
  </si>
  <si>
    <t>長太の浦</t>
  </si>
  <si>
    <t>伊勢神戸北部</t>
  </si>
  <si>
    <t>伊勢神戸南部</t>
  </si>
  <si>
    <t>鈴鹿桜島</t>
  </si>
  <si>
    <t>亀山</t>
  </si>
  <si>
    <t>椋本</t>
  </si>
  <si>
    <t>豊津上野</t>
  </si>
  <si>
    <t>東員七和</t>
  </si>
  <si>
    <t>北勢町</t>
  </si>
  <si>
    <t>鳥羽南部</t>
  </si>
  <si>
    <t>加太</t>
  </si>
  <si>
    <t>松阪櫛田</t>
  </si>
  <si>
    <t>浜島</t>
  </si>
  <si>
    <t>四日市西部</t>
  </si>
  <si>
    <t>千里ヶ丘</t>
  </si>
  <si>
    <t>白塚</t>
  </si>
  <si>
    <t>上野</t>
  </si>
  <si>
    <t>津駅西</t>
  </si>
  <si>
    <t>津橋北</t>
  </si>
  <si>
    <t>大内山</t>
  </si>
  <si>
    <t>津橋南</t>
  </si>
  <si>
    <t>依那古</t>
  </si>
  <si>
    <t>津藤水</t>
  </si>
  <si>
    <t>伊勢市駅前</t>
  </si>
  <si>
    <t>伊賀山田</t>
  </si>
  <si>
    <t>久居東部</t>
  </si>
  <si>
    <t>島ヶ原</t>
  </si>
  <si>
    <t>久居西部</t>
  </si>
  <si>
    <t>青山町</t>
  </si>
  <si>
    <t>久居南部</t>
  </si>
  <si>
    <t>伊勢市中央</t>
  </si>
  <si>
    <t>榊原</t>
  </si>
  <si>
    <t>伊勢市西部</t>
  </si>
  <si>
    <t>一志</t>
  </si>
  <si>
    <t>伊勢市南部</t>
  </si>
  <si>
    <t>伊勢市北部</t>
  </si>
  <si>
    <t>家城</t>
  </si>
  <si>
    <t>宇治山田</t>
  </si>
  <si>
    <t>四日市羽津</t>
  </si>
  <si>
    <t>伊勢竹原</t>
  </si>
  <si>
    <t>三重小俣</t>
  </si>
  <si>
    <t>田丸</t>
  </si>
  <si>
    <t>船津</t>
  </si>
  <si>
    <t>六軒</t>
  </si>
  <si>
    <t>東宮</t>
  </si>
  <si>
    <t>折込部数表</t>
  </si>
  <si>
    <t>中　　計</t>
  </si>
  <si>
    <t>折込合計</t>
  </si>
  <si>
    <t>桑　名　市　　</t>
  </si>
  <si>
    <t>員　弁　郡　</t>
  </si>
  <si>
    <t>い な べ 市</t>
  </si>
  <si>
    <t>折込数</t>
  </si>
  <si>
    <t>読　売　新　聞</t>
  </si>
  <si>
    <t>菰野朝上</t>
  </si>
  <si>
    <t>山城</t>
  </si>
  <si>
    <t>四日市駅前</t>
  </si>
  <si>
    <t>四日市販売</t>
  </si>
  <si>
    <t>日永</t>
  </si>
  <si>
    <t>日野</t>
  </si>
  <si>
    <t>高花平</t>
  </si>
  <si>
    <t>四日市南</t>
  </si>
  <si>
    <t>（楠 1,000含む）</t>
  </si>
  <si>
    <t>四　日　市　市</t>
  </si>
  <si>
    <t>三　重　郡</t>
  </si>
  <si>
    <t>四日市北部</t>
  </si>
  <si>
    <t>中　日　新　聞</t>
  </si>
  <si>
    <t>毎　日　新　聞</t>
  </si>
  <si>
    <t>朝　日　新　聞</t>
  </si>
  <si>
    <t>鈴　鹿　市</t>
  </si>
  <si>
    <t>亀　山　市</t>
  </si>
  <si>
    <t>津　市</t>
  </si>
  <si>
    <t>松阪中央</t>
  </si>
  <si>
    <t>松阪大黒田</t>
  </si>
  <si>
    <t>松阪川井町</t>
  </si>
  <si>
    <t>松阪鎌田</t>
  </si>
  <si>
    <t>松阪まえのへた</t>
  </si>
  <si>
    <t>松阪桜町</t>
  </si>
  <si>
    <t>松阪徳和</t>
  </si>
  <si>
    <t>松阪片野橋</t>
  </si>
  <si>
    <t>柿野</t>
  </si>
  <si>
    <t>飯高</t>
  </si>
  <si>
    <t>松阪</t>
  </si>
  <si>
    <t>松阪東部</t>
  </si>
  <si>
    <t>嬉野</t>
  </si>
  <si>
    <t>三渡川</t>
  </si>
  <si>
    <t>粥見</t>
  </si>
  <si>
    <t>三雲</t>
  </si>
  <si>
    <t>松阪第一</t>
  </si>
  <si>
    <t>相可</t>
  </si>
  <si>
    <t>三瀬谷</t>
  </si>
  <si>
    <t>栃原</t>
  </si>
  <si>
    <t>滝原</t>
  </si>
  <si>
    <t>阿曽</t>
  </si>
  <si>
    <t>柏崎</t>
  </si>
  <si>
    <t>明和南</t>
  </si>
  <si>
    <t>松　阪　市　　</t>
  </si>
  <si>
    <t>多　気　郡　</t>
  </si>
  <si>
    <t>伊　勢　市</t>
  </si>
  <si>
    <t>度　会　郡　②</t>
  </si>
  <si>
    <t>度　会　郡　①</t>
  </si>
  <si>
    <t>鳥　羽　市</t>
  </si>
  <si>
    <t>志　摩　市</t>
  </si>
  <si>
    <t>鳥羽南</t>
  </si>
  <si>
    <t>◆ 産　経　新　聞 ◆</t>
  </si>
  <si>
    <t>北　牟　婁　郡</t>
  </si>
  <si>
    <t>尾　鷲　市</t>
  </si>
  <si>
    <t>熊　野　市</t>
  </si>
  <si>
    <t>南　牟　婁　郡</t>
  </si>
  <si>
    <t>伊　賀　市</t>
  </si>
  <si>
    <t>名　張　市</t>
  </si>
  <si>
    <t>新　宮　市</t>
  </si>
  <si>
    <t>(三重県南牟婁郡紀宝町相野谷地区含む）</t>
  </si>
  <si>
    <t>大王</t>
  </si>
  <si>
    <t>志摩</t>
  </si>
  <si>
    <t>松阪大平</t>
  </si>
  <si>
    <t>名張中央</t>
  </si>
  <si>
    <t>四日市南部</t>
  </si>
  <si>
    <t>鈴鹿旭が丘</t>
  </si>
  <si>
    <t>松阪西部</t>
  </si>
  <si>
    <t>中 日 新 聞</t>
  </si>
  <si>
    <t>毎 日 新 聞</t>
  </si>
  <si>
    <t>朝 日 新 聞</t>
  </si>
  <si>
    <t>読 売 新 聞</t>
  </si>
  <si>
    <t>産 経 新 聞</t>
  </si>
  <si>
    <t>伊 勢 新 聞</t>
  </si>
  <si>
    <t>合　　　計</t>
  </si>
  <si>
    <t>桑名市</t>
  </si>
  <si>
    <t>員弁郡</t>
  </si>
  <si>
    <t>いなべ市</t>
  </si>
  <si>
    <t>四日市市</t>
  </si>
  <si>
    <t>三重郡</t>
  </si>
  <si>
    <t>鈴鹿市</t>
  </si>
  <si>
    <t>亀山市</t>
  </si>
  <si>
    <t>津市</t>
  </si>
  <si>
    <t>松阪市</t>
  </si>
  <si>
    <t>多気郡</t>
  </si>
  <si>
    <t>伊勢市</t>
  </si>
  <si>
    <t>度会郡</t>
  </si>
  <si>
    <t>鳥羽市</t>
  </si>
  <si>
    <t>志摩市</t>
  </si>
  <si>
    <t>伊賀市</t>
  </si>
  <si>
    <t>名張市</t>
  </si>
  <si>
    <t>北牟婁郡</t>
  </si>
  <si>
    <t>尾鷲市</t>
  </si>
  <si>
    <t>熊野市</t>
  </si>
  <si>
    <t>南牟婁郡</t>
  </si>
  <si>
    <t>新宮市</t>
  </si>
  <si>
    <t>地　区</t>
  </si>
  <si>
    <t>三重県折込部数表</t>
  </si>
  <si>
    <t>広 告 主</t>
  </si>
  <si>
    <t>折 込 日</t>
  </si>
  <si>
    <t>サ　イ　ズ</t>
  </si>
  <si>
    <t>申 込 社</t>
  </si>
  <si>
    <t>基本部数</t>
  </si>
  <si>
    <t>折込部数</t>
  </si>
  <si>
    <t>合　計</t>
  </si>
  <si>
    <t>厚紙</t>
  </si>
  <si>
    <t>北勢</t>
  </si>
  <si>
    <t>南勢</t>
  </si>
  <si>
    <t>伊賀</t>
  </si>
  <si>
    <t>折込チラシご依頼の際は、次の事項をご注意くださいます様お願い致します。</t>
  </si>
  <si>
    <t>1.　広告の内容がはっきりしないもの。および、広告主の所在地、事業所名、ＨＰアドレス等のいずれの記載もなく、</t>
  </si>
  <si>
    <t>5.　「新聞業における公正競争規約」に触れる抽選券・金券などを刷り込んだもの、</t>
  </si>
  <si>
    <t>4.　広告主の主観的意見、意図、表現がみられ、他社を誹謗中傷し、</t>
  </si>
  <si>
    <t xml:space="preserve"> 「絶対に」「確実に」等、商品の性能、効能、効果を保証する断定的な表現を用いたもの。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</si>
  <si>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</si>
  <si>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</si>
  <si>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</si>
  <si>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</si>
  <si>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</si>
  <si>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</si>
  <si>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</si>
  <si>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 xml:space="preserve"> その他、著作権・肖像権・商標権等を侵害するおそれがあるもの。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</si>
  <si>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</si>
  <si>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</si>
  <si>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④ 選挙の開票報道等の都合で、新聞が遅れるときは折込できません。</t>
  </si>
  <si>
    <t>⑥ パンフレット・小冊子に類するもの等は、その形状・内容により取扱・料金を判断させて頂きますので、</t>
  </si>
  <si>
    <t>③ 配布指定部数と実際の部数が異なるときは、当社にて隣接地区などへ一部調整をさせて頂く場合があります。</t>
  </si>
  <si>
    <t>2.　虚偽または誇大な表現により、誤認されるおそれのあるもの。「日本一」「業界一」等の最高・最大級の表現、</t>
  </si>
  <si>
    <t xml:space="preserve"> 薬事法、医療法など法律や条例に触れると思われるもの。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</si>
  <si>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</si>
  <si>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</si>
  <si>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　10.　発行本社の新聞と混同、誤認されると思われるものや、他紙の社名、題字、記事、催事などが掲載、引用されているもの。</t>
  </si>
  <si>
    <t>⑦ 事業所が連合（連名）して行う広告は、連合広告となり、一部地区で料金が異なったり、取扱い不可となる場合があります。</t>
  </si>
  <si>
    <t>広告主様へのお願い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</si>
  <si>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〒514-0131 津市あのつ台一丁目１番地２　TEL（059）236-6000　FAX（059）236-6001・6002</t>
    </r>
  </si>
  <si>
    <t>亀山南部</t>
  </si>
  <si>
    <t>亀山中央</t>
  </si>
  <si>
    <t>阿山柘植</t>
  </si>
  <si>
    <t>サ　イ　ズ</t>
  </si>
  <si>
    <t>→</t>
  </si>
  <si>
    <t>備　　　　　　考</t>
  </si>
  <si>
    <t>→</t>
  </si>
  <si>
    <t>サ　イ　ズ</t>
  </si>
  <si>
    <r>
      <t>四日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波</t>
    </r>
    <r>
      <rPr>
        <sz val="11"/>
        <rFont val="ＭＳ Ｐゴシック"/>
        <family val="3"/>
      </rPr>
      <t>木</t>
    </r>
  </si>
  <si>
    <r>
      <t>四日市</t>
    </r>
    <r>
      <rPr>
        <sz val="11"/>
        <rFont val="ＭＳ Ｐゴシック"/>
        <family val="3"/>
      </rPr>
      <t>羽</t>
    </r>
    <r>
      <rPr>
        <sz val="11"/>
        <rFont val="ＭＳ Ｐゴシック"/>
        <family val="3"/>
      </rPr>
      <t>津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</si>
  <si>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市西</t>
    </r>
    <r>
      <rPr>
        <sz val="11"/>
        <rFont val="ＭＳ Ｐゴシック"/>
        <family val="3"/>
      </rPr>
      <t>部</t>
    </r>
  </si>
  <si>
    <t>日本経済新聞へ折込む場合</t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</si>
  <si>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保</t>
    </r>
    <r>
      <rPr>
        <sz val="11"/>
        <rFont val="ＭＳ Ｐゴシック"/>
        <family val="3"/>
      </rPr>
      <t>々</t>
    </r>
  </si>
  <si>
    <r>
      <t>三</t>
    </r>
    <r>
      <rPr>
        <sz val="11"/>
        <rFont val="ＭＳ Ｐゴシック"/>
        <family val="3"/>
      </rPr>
      <t>重</t>
    </r>
    <r>
      <rPr>
        <sz val="11"/>
        <rFont val="ＭＳ Ｐゴシック"/>
        <family val="3"/>
      </rPr>
      <t>平　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</si>
  <si>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駅</t>
    </r>
    <r>
      <rPr>
        <sz val="11"/>
        <rFont val="ＭＳ Ｐゴシック"/>
        <family val="3"/>
      </rPr>
      <t>西</t>
    </r>
  </si>
  <si>
    <r>
      <t>四日市</t>
    </r>
    <r>
      <rPr>
        <sz val="11"/>
        <rFont val="ＭＳ Ｐゴシック"/>
        <family val="3"/>
      </rPr>
      <t>常</t>
    </r>
    <r>
      <rPr>
        <sz val="11"/>
        <rFont val="ＭＳ Ｐゴシック"/>
        <family val="3"/>
      </rPr>
      <t>磐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</si>
  <si>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中</t>
    </r>
    <r>
      <rPr>
        <sz val="11"/>
        <rFont val="ＭＳ Ｐゴシック"/>
        <family val="3"/>
      </rPr>
      <t>央</t>
    </r>
  </si>
  <si>
    <t>鈴鹿市全域の場合</t>
  </si>
  <si>
    <t>伊勢神戸</t>
  </si>
  <si>
    <t>白子</t>
  </si>
  <si>
    <t>鈴鹿北部</t>
  </si>
  <si>
    <t>白子西</t>
  </si>
  <si>
    <t>平田</t>
  </si>
  <si>
    <t>石薬師</t>
  </si>
  <si>
    <r>
      <t>鈴</t>
    </r>
    <r>
      <rPr>
        <sz val="11"/>
        <rFont val="ＭＳ Ｐゴシック"/>
        <family val="3"/>
      </rPr>
      <t>鹿</t>
    </r>
    <r>
      <rPr>
        <sz val="11"/>
        <rFont val="ＭＳ Ｐゴシック"/>
        <family val="3"/>
      </rPr>
      <t>栄</t>
    </r>
  </si>
  <si>
    <t>下ノ庄</t>
  </si>
  <si>
    <t>河芸</t>
  </si>
  <si>
    <t>北神山</t>
  </si>
  <si>
    <t>津白塚</t>
  </si>
  <si>
    <t>津駅前</t>
  </si>
  <si>
    <t>津安濃</t>
  </si>
  <si>
    <t>津一身田</t>
  </si>
  <si>
    <t>津片田東</t>
  </si>
  <si>
    <t>橋北</t>
  </si>
  <si>
    <t>津新町</t>
  </si>
  <si>
    <t>津高野尾</t>
  </si>
  <si>
    <t>津片田西</t>
  </si>
  <si>
    <t>津</t>
  </si>
  <si>
    <t>豊里</t>
  </si>
  <si>
    <t>津高茶屋</t>
  </si>
  <si>
    <t>橋南</t>
  </si>
  <si>
    <t>津南部</t>
  </si>
  <si>
    <t>津新町</t>
  </si>
  <si>
    <t>津雲出</t>
  </si>
  <si>
    <t>津半田</t>
  </si>
  <si>
    <t>津西が丘</t>
  </si>
  <si>
    <t>津橋南</t>
  </si>
  <si>
    <t>津南が丘</t>
  </si>
  <si>
    <t>津市全域の場合</t>
  </si>
  <si>
    <t>榊原町</t>
  </si>
  <si>
    <t>産経新聞 津</t>
  </si>
  <si>
    <t>伊勢新聞 津</t>
  </si>
  <si>
    <t>松阪市全域の場合</t>
  </si>
  <si>
    <t>多気町全域の場合</t>
  </si>
  <si>
    <t>大台(紀勢)</t>
  </si>
  <si>
    <t>大宮(紀勢)</t>
  </si>
  <si>
    <t>大内山(紀勢)</t>
  </si>
  <si>
    <t>柏崎(紀勢)</t>
  </si>
  <si>
    <t>Ｐ５</t>
  </si>
  <si>
    <t>伊勢西</t>
  </si>
  <si>
    <t>伊勢新聞 伊勢</t>
  </si>
  <si>
    <t>伊勢北部</t>
  </si>
  <si>
    <t>五十鈴川</t>
  </si>
  <si>
    <t>伊勢市厚生</t>
  </si>
  <si>
    <t>伊勢</t>
  </si>
  <si>
    <t>川端</t>
  </si>
  <si>
    <t>伊勢神宮前</t>
  </si>
  <si>
    <t>小俣</t>
  </si>
  <si>
    <t>小俣町</t>
  </si>
  <si>
    <t>伊勢東部</t>
  </si>
  <si>
    <t>玉城</t>
  </si>
  <si>
    <t>田丸明野</t>
  </si>
  <si>
    <t>伊勢玉城</t>
  </si>
  <si>
    <t>度会(紀勢)</t>
  </si>
  <si>
    <t>大紀町錦</t>
  </si>
  <si>
    <t>南勢町東</t>
  </si>
  <si>
    <t>錦(紀勢)</t>
  </si>
  <si>
    <t>南勢町西</t>
  </si>
  <si>
    <t>三重中島</t>
  </si>
  <si>
    <t>南島(紀勢)</t>
  </si>
  <si>
    <t>伊賀上野</t>
  </si>
  <si>
    <t>伊賀上野北部</t>
  </si>
  <si>
    <t>上野北</t>
  </si>
  <si>
    <t>伊賀中央</t>
  </si>
  <si>
    <t>上野南部</t>
  </si>
  <si>
    <t>諏訪丸柱</t>
  </si>
  <si>
    <t>名張</t>
  </si>
  <si>
    <t>名張東部</t>
  </si>
  <si>
    <t>名張北</t>
  </si>
  <si>
    <t>紀北町</t>
  </si>
  <si>
    <t>日経新聞へ折込む場合</t>
  </si>
  <si>
    <t>島勝</t>
  </si>
  <si>
    <t>引本</t>
  </si>
  <si>
    <t>海山</t>
  </si>
  <si>
    <t>白浦</t>
  </si>
  <si>
    <t>熊野</t>
  </si>
  <si>
    <t>二木島</t>
  </si>
  <si>
    <t>阿田和</t>
  </si>
  <si>
    <t>上野口</t>
  </si>
  <si>
    <t>井田</t>
  </si>
  <si>
    <t>鵜殿</t>
  </si>
  <si>
    <t>Ｐ９</t>
  </si>
  <si>
    <t>三輪崎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</si>
  <si>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（桑名営業所） TEL 0594-23-4677　FAX 0594-23-1173</t>
    </r>
  </si>
  <si>
    <t>Ｐ１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</si>
  <si>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（四日市営業所） TEL 059-352-7023　FAX 059-354-5332</t>
    </r>
  </si>
  <si>
    <t>Ｐ２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</si>
  <si>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（鈴鹿営業所） TEL 059-383-2232　FAX 059-383-2830</t>
    </r>
  </si>
  <si>
    <t>Ｐ３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</si>
  <si>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〒514-0131 津市あのつ台一丁目１番地２　TEL（059）236-6000　FAX（059）236-6001・6002</t>
    </r>
  </si>
  <si>
    <t>Ｐ４</t>
  </si>
  <si>
    <t>Ｐ６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</si>
  <si>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（伊賀営業所） TEL 0595-26-7888　FAX 0595-26-7890</t>
    </r>
  </si>
  <si>
    <t>Ｐ８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</si>
  <si>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（紀州営業所） TEL 0597-25-1888　FAX 0597-25-1890</t>
    </r>
  </si>
  <si>
    <t>Ｐ１０</t>
  </si>
  <si>
    <t>※2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</si>
  <si>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</si>
  <si>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…津市 50枚含む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</si>
  <si>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…亀山市50枚含む</t>
    </r>
  </si>
  <si>
    <t>　亀山市亀山南部 50枚</t>
  </si>
  <si>
    <t>をプラス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</si>
  <si>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</si>
  <si>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多気郡大台町 100枚含む</t>
    </r>
  </si>
  <si>
    <t>Ｐ７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</si>
  <si>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</si>
  <si>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</si>
  <si>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</si>
  <si>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>…100枚プラス</t>
    </r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</si>
  <si>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</si>
  <si>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※6</t>
    </r>
    <r>
      <rPr>
        <sz val="10"/>
        <rFont val="ＭＳ Ｐゴシック"/>
        <family val="3"/>
      </rPr>
      <t>…100枚プラス</t>
    </r>
  </si>
  <si>
    <r>
      <rPr>
        <sz val="9"/>
        <rFont val="ＭＳ Ｐゴシック"/>
        <family val="3"/>
      </rPr>
      <t>※9</t>
    </r>
    <r>
      <rPr>
        <sz val="10"/>
        <rFont val="ＭＳ Ｐゴシック"/>
        <family val="3"/>
      </rPr>
      <t>…50枚プラス</t>
    </r>
  </si>
  <si>
    <t>広告内容</t>
  </si>
  <si>
    <r>
      <rPr>
        <sz val="9"/>
        <rFont val="ＭＳ Ｐゴシック"/>
        <family val="3"/>
      </rPr>
      <t xml:space="preserve">※1 </t>
    </r>
    <r>
      <rPr>
        <sz val="10"/>
        <rFont val="ＭＳ Ｐゴシック"/>
        <family val="3"/>
      </rPr>
      <t>富洲原地区（一部川越南）</t>
    </r>
  </si>
  <si>
    <t>　　（記号）　Ａ・・・朝日との合売、　M・・・毎日、　Ｙ・・・読売、　Ｓ・・・産経、　Ｉ ・・・伊勢 、　Ｎ・・・日経　　</t>
  </si>
  <si>
    <t>四日市市全域の場合</t>
  </si>
  <si>
    <t>　　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</si>
  <si>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…100枚プラス</t>
    </r>
  </si>
  <si>
    <t>名張東</t>
  </si>
  <si>
    <t>名張南</t>
  </si>
  <si>
    <r>
      <t>株式会社 中日三重サービスセンター</t>
    </r>
    <r>
      <rPr>
        <sz val="12"/>
        <rFont val="ＭＳ Ｐゴシック"/>
        <family val="3"/>
      </rPr>
      <t>　（津本社） TEL 059-236-6000　FAX 059-236-6001　　（紀州営業所） TEL 0597-25-1888　FAX 0597-25-1890</t>
    </r>
  </si>
  <si>
    <t>松阪相可</t>
  </si>
  <si>
    <t>紀伊南郡</t>
  </si>
  <si>
    <t>松阪南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</si>
  <si>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1,000枚含む</t>
    </r>
  </si>
  <si>
    <t>　松阪市松阪片野橋1,000枚をプラス</t>
  </si>
  <si>
    <t>鈴鹿国府</t>
  </si>
  <si>
    <t xml:space="preserve">  　　 関</t>
  </si>
  <si>
    <t>片田</t>
  </si>
  <si>
    <t>桑名郡</t>
  </si>
  <si>
    <t>桑　名　郡</t>
  </si>
  <si>
    <t>木曽岬</t>
  </si>
  <si>
    <t>NA
MI</t>
  </si>
  <si>
    <t>NS</t>
  </si>
  <si>
    <t>N</t>
  </si>
  <si>
    <t>NI</t>
  </si>
  <si>
    <t>NSI</t>
  </si>
  <si>
    <t>NAM
YSI</t>
  </si>
  <si>
    <t>NA
MSI</t>
  </si>
  <si>
    <t>いなべ</t>
  </si>
  <si>
    <t>NA
MI</t>
  </si>
  <si>
    <t>員弁</t>
  </si>
  <si>
    <t>※2</t>
  </si>
  <si>
    <t>NM</t>
  </si>
  <si>
    <t>NM
SI</t>
  </si>
  <si>
    <t>NMS</t>
  </si>
  <si>
    <t>NA
MSI</t>
  </si>
  <si>
    <t>NS</t>
  </si>
  <si>
    <t>伊勢若松</t>
  </si>
  <si>
    <t>加佐登</t>
  </si>
  <si>
    <t>鈴峰</t>
  </si>
  <si>
    <t>NMI</t>
  </si>
  <si>
    <t>鈴鹿国府</t>
  </si>
  <si>
    <t>※4</t>
  </si>
  <si>
    <t>亀山北部</t>
  </si>
  <si>
    <t>※1</t>
  </si>
  <si>
    <t>S</t>
  </si>
  <si>
    <t>MS</t>
  </si>
  <si>
    <t>M</t>
  </si>
  <si>
    <t>津橋北</t>
  </si>
  <si>
    <t>NＭS</t>
  </si>
  <si>
    <t>SI</t>
  </si>
  <si>
    <t>津市南郊</t>
  </si>
  <si>
    <t>M</t>
  </si>
  <si>
    <t>うれしの</t>
  </si>
  <si>
    <t>NA
MSI</t>
  </si>
  <si>
    <t>M</t>
  </si>
  <si>
    <t>松阪北部</t>
  </si>
  <si>
    <t>※3</t>
  </si>
  <si>
    <t>勢和(紀勢)</t>
  </si>
  <si>
    <t>NA
MI</t>
  </si>
  <si>
    <t>NA
MSI</t>
  </si>
  <si>
    <t>わたらい</t>
  </si>
  <si>
    <t>慥柄</t>
  </si>
  <si>
    <t>AMI</t>
  </si>
  <si>
    <t>贄</t>
  </si>
  <si>
    <t>AM
SI</t>
  </si>
  <si>
    <t>Ｉ</t>
  </si>
  <si>
    <t>※7</t>
  </si>
  <si>
    <t>※8</t>
  </si>
  <si>
    <t>※9</t>
  </si>
  <si>
    <t>新堂</t>
  </si>
  <si>
    <t>※5</t>
  </si>
  <si>
    <t>※6</t>
  </si>
  <si>
    <t>※1</t>
  </si>
  <si>
    <t>※2</t>
  </si>
  <si>
    <t>桔梗が丘・美旗</t>
  </si>
  <si>
    <t>AMSI</t>
  </si>
  <si>
    <t>I</t>
  </si>
  <si>
    <t>NＩ</t>
  </si>
  <si>
    <t>NAI</t>
  </si>
  <si>
    <t>AMS</t>
  </si>
  <si>
    <t>NA
MSI</t>
  </si>
  <si>
    <t>I</t>
  </si>
  <si>
    <t>I</t>
  </si>
  <si>
    <t>NI</t>
  </si>
  <si>
    <t>MI</t>
  </si>
  <si>
    <t>⑩ 災害によりライフラインや通信網、輸送ルートが遮断された場合は指定日に折込が出来ないことがあります。</t>
  </si>
  <si>
    <t>NM</t>
  </si>
  <si>
    <t>鈴鹿南部</t>
  </si>
  <si>
    <t>鈴鹿南部（磯山）</t>
  </si>
  <si>
    <t>伊勢市北部</t>
  </si>
  <si>
    <t>NA   MI</t>
  </si>
  <si>
    <t>MI</t>
  </si>
  <si>
    <t>伊勢二見</t>
  </si>
  <si>
    <t>AI</t>
  </si>
  <si>
    <t>NSI</t>
  </si>
  <si>
    <t>NS</t>
  </si>
  <si>
    <t>手配管理料</t>
  </si>
  <si>
    <t>折込料</t>
  </si>
  <si>
    <t>運賃</t>
  </si>
  <si>
    <t>円/1枚（税別）</t>
  </si>
  <si>
    <t>地区</t>
  </si>
  <si>
    <t>折りなし</t>
  </si>
  <si>
    <t>二ツ折</t>
  </si>
  <si>
    <t>四ツ折</t>
  </si>
  <si>
    <t>八ツ折</t>
  </si>
  <si>
    <t>三重県</t>
  </si>
  <si>
    <t>中勢</t>
  </si>
  <si>
    <t>運賃</t>
  </si>
  <si>
    <t>紀州</t>
  </si>
  <si>
    <t>全サイズ
1枚当たり
0.10円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</si>
  <si>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</si>
  <si>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</si>
  <si>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</si>
  <si>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</si>
  <si>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</si>
  <si>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</si>
  <si>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</si>
  <si>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</si>
  <si>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</si>
  <si>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</si>
  <si>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</si>
  <si>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</si>
  <si>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</si>
  <si>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</si>
  <si>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</si>
  <si>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</si>
  <si>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</si>
  <si>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</si>
  <si>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</si>
  <si>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</si>
  <si>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</si>
  <si>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</si>
  <si>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</si>
  <si>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</si>
  <si>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</si>
  <si>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</si>
  <si>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</si>
  <si>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</si>
  <si>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</si>
  <si>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</si>
  <si>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</si>
  <si>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</si>
  <si>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</si>
  <si>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</si>
  <si>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</si>
  <si>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</si>
  <si>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</si>
  <si>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</si>
  <si>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</si>
  <si>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</si>
  <si>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</si>
  <si>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</si>
  <si>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</si>
  <si>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</si>
  <si>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</si>
  <si>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</si>
  <si>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</si>
  <si>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MSI</t>
  </si>
  <si>
    <t>津・芸濃</t>
  </si>
  <si>
    <t>菰野町</t>
  </si>
  <si>
    <t>※3</t>
  </si>
  <si>
    <t>※3…伊賀市青山町
　　　　　　　　　950枚含む</t>
  </si>
  <si>
    <t>伊勢中川</t>
  </si>
  <si>
    <t>深谷</t>
  </si>
  <si>
    <t>毎　日　新　聞</t>
  </si>
  <si>
    <t>折込数</t>
  </si>
  <si>
    <t>中　日　新　聞</t>
  </si>
  <si>
    <t>折込数</t>
  </si>
  <si>
    <t>桑名中央</t>
  </si>
  <si>
    <t>桑名長島</t>
  </si>
  <si>
    <t>S</t>
  </si>
  <si>
    <t>NAM
YSI</t>
  </si>
  <si>
    <t>伊勢市東部</t>
  </si>
  <si>
    <t>NA
MSI</t>
  </si>
  <si>
    <t>NA
MSI</t>
  </si>
  <si>
    <t>A</t>
  </si>
  <si>
    <t>M</t>
  </si>
  <si>
    <t>NS</t>
  </si>
  <si>
    <t>NMI</t>
  </si>
  <si>
    <t>MI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</si>
  <si>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</si>
  <si>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</si>
  <si>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</si>
  <si>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</si>
  <si>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　　</t>
  </si>
  <si>
    <t>3.　景表法（不当景品付販売・不当表示の禁止）、不正競争防止法（コピー商品等の販売宣伝の禁止）などのほか、</t>
  </si>
  <si>
    <t xml:space="preserve"> （医薬品等を否定する内容や迷信に類する非科学的な内容のもの等）</t>
  </si>
  <si>
    <t xml:space="preserve"> 結果的に他社の名誉、信用を傷つけるおそれがある表現のもの。（誹謗中傷広告等）</t>
  </si>
  <si>
    <t xml:space="preserve"> </t>
  </si>
  <si>
    <t xml:space="preserve"> クーポン付き広告に関する規則、運営細則に違反するもの。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</si>
  <si>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</si>
  <si>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</si>
  <si>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 xml:space="preserve"> 事前にお問い合わせください。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</si>
  <si>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</si>
  <si>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</si>
  <si>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</si>
  <si>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</si>
  <si>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</si>
  <si>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</si>
  <si>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</si>
  <si>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</si>
  <si>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</si>
  <si>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</si>
  <si>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</si>
  <si>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津一志</t>
  </si>
  <si>
    <t>MI</t>
  </si>
  <si>
    <t>M</t>
  </si>
  <si>
    <t>M</t>
  </si>
  <si>
    <t>NM   SI</t>
  </si>
  <si>
    <t>NAM
YSI</t>
  </si>
  <si>
    <t>津北部</t>
  </si>
  <si>
    <t>折込広告料金表</t>
  </si>
  <si>
    <t>【お願い】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</si>
  <si>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</si>
  <si>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</si>
  <si>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名張西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</si>
  <si>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</si>
  <si>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NA
MSI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</si>
  <si>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多気郡明和町 950枚含む</t>
    </r>
  </si>
  <si>
    <t>　伊勢市大淀950枚をプラス</t>
  </si>
  <si>
    <t>（2019年8月現在）</t>
  </si>
  <si>
    <t>四日市采女</t>
  </si>
  <si>
    <t>※1</t>
  </si>
  <si>
    <t>※1</t>
  </si>
  <si>
    <t>　度会郡大紀町滝原100枚をプラス</t>
  </si>
  <si>
    <t>大台町全域の場合</t>
  </si>
  <si>
    <t>明和町全域の場合</t>
  </si>
  <si>
    <t>　度会郡田丸100枚をプラス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</si>
  <si>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100枚含む</t>
    </r>
  </si>
  <si>
    <t>東員町全域の場合</t>
  </si>
  <si>
    <t>NAM
SI</t>
  </si>
  <si>
    <t>四日市ときわ</t>
  </si>
  <si>
    <t>四日市水沢</t>
  </si>
  <si>
    <t>宮川(紀勢）</t>
  </si>
  <si>
    <t>桑名東部</t>
  </si>
  <si>
    <t>新聞休刊日</t>
  </si>
  <si>
    <r>
      <t>津(</t>
    </r>
    <r>
      <rPr>
        <sz val="10"/>
        <rFont val="ＭＳ Ｐゴシック"/>
        <family val="3"/>
      </rPr>
      <t>大光堂)</t>
    </r>
  </si>
  <si>
    <t>御浜・熊野南部   I</t>
  </si>
  <si>
    <t>西桑名ネオポリス NSI</t>
  </si>
  <si>
    <t>(二見地区200枚含む)</t>
  </si>
  <si>
    <t>島津(古和)</t>
  </si>
  <si>
    <t>吉津(神前)</t>
  </si>
  <si>
    <t>成川(紀宝)</t>
  </si>
  <si>
    <t>新宮西 (三輪崎)</t>
  </si>
  <si>
    <t>AS</t>
  </si>
  <si>
    <t>MN</t>
  </si>
  <si>
    <t>※1…度会郡A 100枚含む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</si>
  <si>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…鈴鹿市 350枚含む</t>
    </r>
  </si>
  <si>
    <t>　亀山市下ノ庄　350枚をプラス</t>
  </si>
  <si>
    <t>A</t>
  </si>
  <si>
    <t>SM</t>
  </si>
  <si>
    <t>M</t>
  </si>
  <si>
    <t>白子南</t>
  </si>
  <si>
    <r>
      <rPr>
        <sz val="9"/>
        <rFont val="ＭＳ Ｐゴシック"/>
        <family val="3"/>
      </rPr>
      <t>※8</t>
    </r>
    <r>
      <rPr>
        <sz val="10"/>
        <rFont val="ＭＳ Ｐゴシック"/>
        <family val="3"/>
      </rPr>
      <t>…400枚プラス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</si>
  <si>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…350枚プラス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</si>
  <si>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…300枚プラス</t>
    </r>
  </si>
  <si>
    <r>
      <rPr>
        <sz val="9"/>
        <rFont val="ＭＳ Ｐゴシック"/>
        <family val="3"/>
      </rPr>
      <t>※7</t>
    </r>
    <r>
      <rPr>
        <sz val="10"/>
        <rFont val="ＭＳ Ｐゴシック"/>
        <family val="3"/>
      </rPr>
      <t>…100枚プラス</t>
    </r>
  </si>
  <si>
    <t>四日市南部乙</t>
  </si>
  <si>
    <t>四日市</t>
  </si>
  <si>
    <t>鈴鹿市加佐登　250枚をプラス</t>
  </si>
  <si>
    <t>亀山市全域の場合
　津市椋本 50枚、
　鈴鹿市鈴峰 450枚をプラス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</si>
  <si>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…亀山市 450枚含む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</si>
  <si>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…300枚プラス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</si>
  <si>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…四日市市 250枚含む</t>
    </r>
  </si>
  <si>
    <t>※2…東員町 550枚含む</t>
  </si>
  <si>
    <t>四日市保々　550枚をプラス</t>
  </si>
  <si>
    <t>三津野</t>
  </si>
  <si>
    <t>S</t>
  </si>
  <si>
    <t>和具</t>
  </si>
  <si>
    <r>
      <rPr>
        <sz val="9"/>
        <rFont val="ＭＳ Ｐゴシック"/>
        <family val="3"/>
      </rPr>
      <t xml:space="preserve">※1 </t>
    </r>
    <r>
      <rPr>
        <sz val="10"/>
        <rFont val="ＭＳ Ｐゴシック"/>
        <family val="3"/>
      </rPr>
      <t xml:space="preserve">松阪市200枚を含む
</t>
    </r>
    <r>
      <rPr>
        <sz val="9"/>
        <rFont val="ＭＳ Ｐゴシック"/>
        <family val="3"/>
      </rPr>
      <t>※2 ※3</t>
    </r>
    <r>
      <rPr>
        <sz val="10"/>
        <rFont val="ＭＳ Ｐゴシック"/>
        <family val="3"/>
      </rPr>
      <t xml:space="preserve"> 度会郡大紀町の一部を含む
</t>
    </r>
  </si>
  <si>
    <t>　多気郡相可 200枚をプラス</t>
  </si>
  <si>
    <t>菰野東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</si>
  <si>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（松阪伊勢営業所） TEL 0596-25-1800　FAX 0596-25-1801</t>
    </r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</si>
  <si>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（松阪伊勢営業所） TEL 0596-25-1800　FAX 0596-25-1801</t>
    </r>
  </si>
  <si>
    <t>ANMI</t>
  </si>
  <si>
    <t>ANI</t>
  </si>
  <si>
    <t>（2022年5月現在）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</si>
</sst>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[$-411]ggge&quot;年&quot;m&quot;月&quot;d&quot;日&quot;;@"/>
    <numFmt numFmtId="189" formatCode="[$-411]ggg\ e\ &quot;年&quot;\ m\ &quot;月 &quot;d&quot; 日&quot;\ \(\ aaa\ \);@"/>
    <numFmt numFmtId="190" formatCode="General\ \ &quot;枚&quot;"/>
    <numFmt numFmtId="191" formatCode="#,##0\ &quot;枚&quot;"/>
    <numFmt numFmtId="192" formatCode="[$€-2]\ #,##0.00_);[Red]\([$€-2]\ #,##0.00\)"/>
    <numFmt numFmtId="193" formatCode="[$-411]ggg\ e\ &quot;年&quot;\ m\ &quot;月&quot;\ d\ &quot;日&quot;"/>
    <numFmt numFmtId="194" formatCode="[$-411]ggg\ e\ &quot;年&quot;\ m\ &quot;月&quot;\ d\ &quot;日&quot;\(aaa\)"/>
    <numFmt numFmtId="195" formatCode="[$-411]ggg\ e\ &quot;年&quot;\ m\ &quot;月&quot;\ d\ &quot;日&quot;\ \(aaa\)"/>
    <numFmt numFmtId="196" formatCode="0.00\ "/>
    <numFmt numFmtId="197" formatCode="yyyy&quot;年&quot;m&quot;月&quot;d&quot;日&quot;;@"/>
    <numFmt numFmtId="198" formatCode="yyyy&quot;年&quot;m&quot;月&quot;d&quot;日&quot;\(aaa\)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HG丸ｺﾞｼｯｸM-PRO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u val="single"/>
      <sz val="11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38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38" fontId="0" fillId="0" borderId="0" xfId="53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6" fillId="0" borderId="11" xfId="66" applyFont="1" applyBorder="1" applyAlignment="1" applyProtection="1">
      <alignment horizontal="center"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66" applyAlignment="1" applyProtection="1">
      <alignment vertical="center"/>
      <protection/>
    </xf>
    <xf numFmtId="38" fontId="0" fillId="0" borderId="0" xfId="66" applyNumberFormat="1" applyProtection="1">
      <alignment/>
      <protection/>
    </xf>
    <xf numFmtId="0" fontId="0" fillId="0" borderId="13" xfId="66" applyBorder="1" applyAlignment="1" applyProtection="1">
      <alignment vertical="center"/>
      <protection/>
    </xf>
    <xf numFmtId="0" fontId="6" fillId="0" borderId="14" xfId="66" applyFont="1" applyBorder="1" applyAlignment="1" applyProtection="1">
      <alignment horizontal="distributed" vertical="center"/>
      <protection/>
    </xf>
    <xf numFmtId="0" fontId="6" fillId="0" borderId="14" xfId="66" applyFont="1" applyFill="1" applyBorder="1" applyAlignment="1" applyProtection="1">
      <alignment horizontal="distributed" vertical="center"/>
      <protection/>
    </xf>
    <xf numFmtId="0" fontId="0" fillId="0" borderId="15" xfId="66" applyBorder="1" applyAlignment="1" applyProtection="1">
      <alignment vertical="center"/>
      <protection/>
    </xf>
    <xf numFmtId="0" fontId="0" fillId="0" borderId="15" xfId="66" applyFill="1" applyBorder="1" applyAlignment="1" applyProtection="1">
      <alignment vertical="center"/>
      <protection/>
    </xf>
    <xf numFmtId="0" fontId="0" fillId="0" borderId="16" xfId="66" applyBorder="1" applyAlignment="1" applyProtection="1">
      <alignment vertical="center"/>
      <protection/>
    </xf>
    <xf numFmtId="0" fontId="6" fillId="0" borderId="17" xfId="66" applyFont="1" applyBorder="1" applyAlignment="1" applyProtection="1">
      <alignment horizontal="distributed" vertical="center"/>
      <protection/>
    </xf>
    <xf numFmtId="0" fontId="6" fillId="0" borderId="14" xfId="66" applyFont="1" applyBorder="1" applyAlignment="1" applyProtection="1">
      <alignment horizontal="center" vertical="center"/>
      <protection/>
    </xf>
    <xf numFmtId="0" fontId="6" fillId="0" borderId="14" xfId="66" applyFont="1" applyFill="1" applyBorder="1" applyAlignment="1" applyProtection="1">
      <alignment horizontal="center" vertical="center"/>
      <protection/>
    </xf>
    <xf numFmtId="0" fontId="0" fillId="0" borderId="18" xfId="66" applyBorder="1" applyAlignment="1" applyProtection="1">
      <alignment vertical="center"/>
      <protection/>
    </xf>
    <xf numFmtId="0" fontId="6" fillId="0" borderId="19" xfId="66" applyFont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38" fontId="6" fillId="0" borderId="23" xfId="0" applyNumberFormat="1" applyFont="1" applyFill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/>
      <protection/>
    </xf>
    <xf numFmtId="38" fontId="6" fillId="0" borderId="23" xfId="53" applyFont="1" applyFill="1" applyBorder="1" applyAlignment="1" applyProtection="1">
      <alignment horizontal="right" vertical="center"/>
      <protection/>
    </xf>
    <xf numFmtId="38" fontId="3" fillId="0" borderId="22" xfId="53" applyFont="1" applyFill="1" applyBorder="1" applyAlignment="1" applyProtection="1">
      <alignment horizontal="right" vertical="center"/>
      <protection/>
    </xf>
    <xf numFmtId="38" fontId="3" fillId="0" borderId="20" xfId="53" applyFont="1" applyFill="1" applyBorder="1" applyAlignment="1" applyProtection="1">
      <alignment horizontal="right" vertical="center"/>
      <protection/>
    </xf>
    <xf numFmtId="0" fontId="0" fillId="0" borderId="0" xfId="66" applyAlignment="1" applyProtection="1">
      <alignment horizontal="center" vertical="center" shrinkToFit="1"/>
      <protection/>
    </xf>
    <xf numFmtId="0" fontId="7" fillId="0" borderId="24" xfId="66" applyFont="1" applyFill="1" applyBorder="1" applyAlignment="1" applyProtection="1">
      <alignment horizontal="center" vertical="center" shrinkToFit="1"/>
      <protection/>
    </xf>
    <xf numFmtId="38" fontId="6" fillId="0" borderId="25" xfId="52" applyFont="1" applyBorder="1" applyAlignment="1" applyProtection="1">
      <alignment vertical="center"/>
      <protection/>
    </xf>
    <xf numFmtId="38" fontId="3" fillId="0" borderId="26" xfId="52" applyFont="1" applyBorder="1" applyAlignment="1" applyProtection="1">
      <alignment vertical="center"/>
      <protection/>
    </xf>
    <xf numFmtId="38" fontId="6" fillId="0" borderId="27" xfId="52" applyFont="1" applyBorder="1" applyAlignment="1" applyProtection="1">
      <alignment vertical="center"/>
      <protection/>
    </xf>
    <xf numFmtId="38" fontId="3" fillId="0" borderId="28" xfId="52" applyFont="1" applyBorder="1" applyAlignment="1" applyProtection="1">
      <alignment vertical="center"/>
      <protection/>
    </xf>
    <xf numFmtId="38" fontId="6" fillId="0" borderId="29" xfId="52" applyFont="1" applyBorder="1" applyAlignment="1" applyProtection="1">
      <alignment vertical="center"/>
      <protection/>
    </xf>
    <xf numFmtId="38" fontId="3" fillId="0" borderId="30" xfId="52" applyFont="1" applyBorder="1" applyAlignment="1" applyProtection="1">
      <alignment vertical="center"/>
      <protection/>
    </xf>
    <xf numFmtId="38" fontId="6" fillId="0" borderId="31" xfId="52" applyFont="1" applyBorder="1" applyAlignment="1" applyProtection="1">
      <alignment vertical="center"/>
      <protection/>
    </xf>
    <xf numFmtId="38" fontId="3" fillId="0" borderId="32" xfId="52" applyFont="1" applyBorder="1" applyAlignment="1" applyProtection="1">
      <alignment vertical="center"/>
      <protection/>
    </xf>
    <xf numFmtId="38" fontId="6" fillId="0" borderId="29" xfId="52" applyFont="1" applyFill="1" applyBorder="1" applyAlignment="1" applyProtection="1">
      <alignment vertical="center"/>
      <protection/>
    </xf>
    <xf numFmtId="38" fontId="3" fillId="0" borderId="30" xfId="52" applyFont="1" applyFill="1" applyBorder="1" applyAlignment="1" applyProtection="1">
      <alignment vertical="center"/>
      <protection/>
    </xf>
    <xf numFmtId="38" fontId="6" fillId="0" borderId="31" xfId="52" applyFont="1" applyFill="1" applyBorder="1" applyAlignment="1" applyProtection="1">
      <alignment vertical="center"/>
      <protection/>
    </xf>
    <xf numFmtId="0" fontId="3" fillId="0" borderId="32" xfId="66" applyFont="1" applyFill="1" applyBorder="1" applyAlignment="1" applyProtection="1">
      <alignment vertical="center"/>
      <protection/>
    </xf>
    <xf numFmtId="38" fontId="3" fillId="0" borderId="32" xfId="52" applyFont="1" applyFill="1" applyBorder="1" applyAlignment="1" applyProtection="1">
      <alignment vertical="center"/>
      <protection/>
    </xf>
    <xf numFmtId="38" fontId="6" fillId="0" borderId="33" xfId="52" applyFont="1" applyBorder="1" applyAlignment="1" applyProtection="1">
      <alignment vertical="center"/>
      <protection/>
    </xf>
    <xf numFmtId="38" fontId="3" fillId="0" borderId="34" xfId="52" applyFont="1" applyBorder="1" applyAlignment="1" applyProtection="1">
      <alignment vertical="center"/>
      <protection/>
    </xf>
    <xf numFmtId="38" fontId="6" fillId="0" borderId="35" xfId="52" applyFont="1" applyBorder="1" applyAlignment="1" applyProtection="1">
      <alignment vertical="center"/>
      <protection/>
    </xf>
    <xf numFmtId="38" fontId="3" fillId="0" borderId="36" xfId="52" applyFont="1" applyBorder="1" applyAlignment="1" applyProtection="1">
      <alignment vertical="center"/>
      <protection/>
    </xf>
    <xf numFmtId="38" fontId="6" fillId="0" borderId="37" xfId="52" applyFont="1" applyBorder="1" applyAlignment="1" applyProtection="1">
      <alignment vertical="center"/>
      <protection/>
    </xf>
    <xf numFmtId="38" fontId="3" fillId="0" borderId="20" xfId="52" applyFont="1" applyBorder="1" applyAlignment="1" applyProtection="1">
      <alignment vertical="center"/>
      <protection/>
    </xf>
    <xf numFmtId="38" fontId="6" fillId="0" borderId="21" xfId="52" applyFont="1" applyBorder="1" applyAlignment="1" applyProtection="1">
      <alignment vertical="center"/>
      <protection/>
    </xf>
    <xf numFmtId="38" fontId="3" fillId="0" borderId="22" xfId="52" applyFont="1" applyBorder="1" applyAlignment="1" applyProtection="1">
      <alignment vertical="center"/>
      <protection/>
    </xf>
    <xf numFmtId="38" fontId="3" fillId="0" borderId="28" xfId="66" applyNumberFormat="1" applyFont="1" applyBorder="1" applyAlignment="1" applyProtection="1">
      <alignment vertical="center"/>
      <protection/>
    </xf>
    <xf numFmtId="38" fontId="3" fillId="0" borderId="32" xfId="66" applyNumberFormat="1" applyFont="1" applyBorder="1" applyAlignment="1" applyProtection="1">
      <alignment vertical="center"/>
      <protection/>
    </xf>
    <xf numFmtId="38" fontId="3" fillId="0" borderId="26" xfId="66" applyNumberFormat="1" applyFont="1" applyBorder="1" applyAlignment="1" applyProtection="1">
      <alignment vertical="center"/>
      <protection/>
    </xf>
    <xf numFmtId="38" fontId="3" fillId="0" borderId="20" xfId="66" applyNumberFormat="1" applyFont="1" applyBorder="1" applyAlignment="1" applyProtection="1">
      <alignment vertical="center"/>
      <protection/>
    </xf>
    <xf numFmtId="38" fontId="3" fillId="0" borderId="32" xfId="66" applyNumberFormat="1" applyFont="1" applyFill="1" applyBorder="1" applyAlignment="1" applyProtection="1">
      <alignment vertical="center"/>
      <protection/>
    </xf>
    <xf numFmtId="38" fontId="3" fillId="0" borderId="36" xfId="66" applyNumberFormat="1" applyFont="1" applyBorder="1" applyAlignment="1" applyProtection="1">
      <alignment vertical="center"/>
      <protection/>
    </xf>
    <xf numFmtId="38" fontId="3" fillId="0" borderId="22" xfId="66" applyNumberFormat="1" applyFont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6" fillId="0" borderId="17" xfId="43" applyFont="1" applyBorder="1" applyAlignment="1" applyProtection="1">
      <alignment horizontal="distributed" vertical="center"/>
      <protection locked="0"/>
    </xf>
    <xf numFmtId="0" fontId="16" fillId="0" borderId="14" xfId="43" applyFont="1" applyBorder="1" applyAlignment="1" applyProtection="1">
      <alignment horizontal="distributed" vertical="center"/>
      <protection locked="0"/>
    </xf>
    <xf numFmtId="0" fontId="16" fillId="0" borderId="14" xfId="43" applyFont="1" applyFill="1" applyBorder="1" applyAlignment="1" applyProtection="1">
      <alignment horizontal="distributed" vertical="center"/>
      <protection locked="0"/>
    </xf>
    <xf numFmtId="0" fontId="16" fillId="0" borderId="19" xfId="43" applyFont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vertical="center"/>
      <protection/>
    </xf>
    <xf numFmtId="0" fontId="6" fillId="0" borderId="39" xfId="0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38" fontId="6" fillId="0" borderId="47" xfId="53" applyFont="1" applyFill="1" applyBorder="1" applyAlignment="1" applyProtection="1">
      <alignment horizontal="center" vertical="center"/>
      <protection/>
    </xf>
    <xf numFmtId="38" fontId="6" fillId="0" borderId="39" xfId="53" applyFont="1" applyFill="1" applyBorder="1" applyAlignment="1" applyProtection="1">
      <alignment horizontal="right" vertical="center"/>
      <protection/>
    </xf>
    <xf numFmtId="38" fontId="6" fillId="0" borderId="47" xfId="53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distributed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0" fontId="0" fillId="0" borderId="43" xfId="66" applyFont="1" applyFill="1" applyBorder="1" applyAlignment="1" applyProtection="1">
      <alignment horizontal="distributed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center" vertical="center"/>
      <protection/>
    </xf>
    <xf numFmtId="38" fontId="7" fillId="0" borderId="0" xfId="52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51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8" fontId="6" fillId="0" borderId="11" xfId="52" applyFont="1" applyFill="1" applyBorder="1" applyAlignment="1" applyProtection="1">
      <alignment horizontal="right" vertical="center"/>
      <protection/>
    </xf>
    <xf numFmtId="38" fontId="3" fillId="0" borderId="53" xfId="52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vertical="center"/>
      <protection/>
    </xf>
    <xf numFmtId="38" fontId="6" fillId="0" borderId="10" xfId="52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horizontal="right" vertical="center"/>
      <protection/>
    </xf>
    <xf numFmtId="38" fontId="3" fillId="0" borderId="12" xfId="52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right" vertical="center" shrinkToFit="1"/>
      <protection/>
    </xf>
    <xf numFmtId="38" fontId="7" fillId="0" borderId="53" xfId="52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left" vertical="center" shrinkToFit="1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53" xfId="0" applyFont="1" applyFill="1" applyBorder="1" applyAlignment="1" applyProtection="1">
      <alignment horizontal="right" vertical="center"/>
      <protection/>
    </xf>
    <xf numFmtId="38" fontId="7" fillId="0" borderId="51" xfId="52" applyFont="1" applyFill="1" applyBorder="1" applyAlignment="1" applyProtection="1">
      <alignment horizontal="left" vertical="center"/>
      <protection/>
    </xf>
    <xf numFmtId="38" fontId="3" fillId="0" borderId="10" xfId="52" applyFont="1" applyFill="1" applyBorder="1" applyAlignment="1" applyProtection="1">
      <alignment horizontal="right" vertical="center"/>
      <protection/>
    </xf>
    <xf numFmtId="38" fontId="7" fillId="0" borderId="10" xfId="52" applyFont="1" applyFill="1" applyBorder="1" applyAlignment="1" applyProtection="1">
      <alignment horizontal="right" vertical="center"/>
      <protection/>
    </xf>
    <xf numFmtId="38" fontId="7" fillId="0" borderId="53" xfId="52" applyFont="1" applyFill="1" applyBorder="1" applyAlignment="1" applyProtection="1">
      <alignment horizontal="right" vertical="center"/>
      <protection/>
    </xf>
    <xf numFmtId="38" fontId="7" fillId="0" borderId="46" xfId="52" applyFont="1" applyFill="1" applyBorder="1" applyAlignment="1" applyProtection="1">
      <alignment horizontal="right" vertical="center"/>
      <protection/>
    </xf>
    <xf numFmtId="38" fontId="7" fillId="0" borderId="41" xfId="52" applyFont="1" applyFill="1" applyBorder="1" applyAlignment="1" applyProtection="1">
      <alignment horizontal="right" vertical="center"/>
      <protection/>
    </xf>
    <xf numFmtId="38" fontId="7" fillId="0" borderId="51" xfId="52" applyFont="1" applyFill="1" applyBorder="1" applyAlignment="1" applyProtection="1">
      <alignment horizontal="right" vertical="center"/>
      <protection/>
    </xf>
    <xf numFmtId="38" fontId="6" fillId="0" borderId="11" xfId="53" applyFont="1" applyFill="1" applyBorder="1" applyAlignment="1" applyProtection="1">
      <alignment horizontal="right" vertical="center"/>
      <protection/>
    </xf>
    <xf numFmtId="38" fontId="7" fillId="0" borderId="53" xfId="53" applyFont="1" applyFill="1" applyBorder="1" applyAlignment="1" applyProtection="1">
      <alignment vertical="center"/>
      <protection/>
    </xf>
    <xf numFmtId="38" fontId="3" fillId="0" borderId="12" xfId="53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vertical="center"/>
      <protection/>
    </xf>
    <xf numFmtId="38" fontId="3" fillId="0" borderId="43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38" fontId="0" fillId="0" borderId="12" xfId="52" applyFont="1" applyFill="1" applyBorder="1" applyAlignment="1" applyProtection="1">
      <alignment horizontal="right" vertical="center"/>
      <protection/>
    </xf>
    <xf numFmtId="38" fontId="3" fillId="0" borderId="51" xfId="52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 applyProtection="1">
      <alignment horizontal="right" vertical="center"/>
      <protection/>
    </xf>
    <xf numFmtId="0" fontId="0" fillId="0" borderId="0" xfId="66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left" vertical="center" shrinkToFit="1"/>
      <protection/>
    </xf>
    <xf numFmtId="0" fontId="3" fillId="0" borderId="51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51" xfId="0" applyFont="1" applyFill="1" applyBorder="1" applyAlignment="1" applyProtection="1">
      <alignment horizontal="right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5" fillId="0" borderId="0" xfId="66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indent="1" shrinkToFit="1"/>
      <protection/>
    </xf>
    <xf numFmtId="38" fontId="7" fillId="0" borderId="0" xfId="52" applyFont="1" applyFill="1" applyBorder="1" applyAlignment="1" applyProtection="1">
      <alignment horizontal="right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distributed" vertical="center" shrinkToFit="1"/>
      <protection/>
    </xf>
    <xf numFmtId="38" fontId="3" fillId="0" borderId="54" xfId="52" applyFont="1" applyFill="1" applyBorder="1" applyAlignment="1" applyProtection="1">
      <alignment horizontal="right" vertical="center"/>
      <protection/>
    </xf>
    <xf numFmtId="38" fontId="6" fillId="0" borderId="55" xfId="52" applyFont="1" applyFill="1" applyBorder="1" applyAlignment="1" applyProtection="1">
      <alignment horizontal="right" vertical="center"/>
      <protection/>
    </xf>
    <xf numFmtId="38" fontId="6" fillId="0" borderId="32" xfId="52" applyFont="1" applyFill="1" applyBorder="1" applyAlignment="1" applyProtection="1">
      <alignment horizontal="right" vertical="center"/>
      <protection/>
    </xf>
    <xf numFmtId="38" fontId="3" fillId="0" borderId="56" xfId="52" applyFont="1" applyFill="1" applyBorder="1" applyAlignment="1" applyProtection="1">
      <alignment horizontal="right" vertical="center"/>
      <protection/>
    </xf>
    <xf numFmtId="38" fontId="6" fillId="0" borderId="22" xfId="52" applyFont="1" applyFill="1" applyBorder="1" applyAlignment="1" applyProtection="1">
      <alignment horizontal="right" vertical="center"/>
      <protection/>
    </xf>
    <xf numFmtId="38" fontId="3" fillId="0" borderId="57" xfId="52" applyFont="1" applyFill="1" applyBorder="1" applyAlignment="1" applyProtection="1">
      <alignment horizontal="right" vertical="center"/>
      <protection/>
    </xf>
    <xf numFmtId="38" fontId="3" fillId="28" borderId="30" xfId="52" applyFont="1" applyFill="1" applyBorder="1" applyAlignment="1" applyProtection="1">
      <alignment horizontal="right" vertical="center"/>
      <protection locked="0"/>
    </xf>
    <xf numFmtId="38" fontId="3" fillId="0" borderId="22" xfId="52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38" fontId="6" fillId="0" borderId="58" xfId="52" applyFont="1" applyFill="1" applyBorder="1" applyAlignment="1" applyProtection="1">
      <alignment horizontal="right" vertical="center"/>
      <protection/>
    </xf>
    <xf numFmtId="38" fontId="6" fillId="0" borderId="39" xfId="52" applyFont="1" applyFill="1" applyBorder="1" applyAlignment="1" applyProtection="1">
      <alignment horizontal="right" vertical="center"/>
      <protection/>
    </xf>
    <xf numFmtId="38" fontId="3" fillId="0" borderId="39" xfId="52" applyFont="1" applyFill="1" applyBorder="1" applyAlignment="1" applyProtection="1">
      <alignment horizontal="right" vertical="center"/>
      <protection/>
    </xf>
    <xf numFmtId="38" fontId="6" fillId="0" borderId="59" xfId="52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6" fillId="0" borderId="14" xfId="52" applyFont="1" applyFill="1" applyBorder="1" applyAlignment="1" applyProtection="1">
      <alignment horizontal="right" vertical="center"/>
      <protection/>
    </xf>
    <xf numFmtId="38" fontId="3" fillId="0" borderId="32" xfId="52" applyFont="1" applyFill="1" applyBorder="1" applyAlignment="1" applyProtection="1">
      <alignment horizontal="right" vertical="center"/>
      <protection/>
    </xf>
    <xf numFmtId="0" fontId="6" fillId="0" borderId="59" xfId="0" applyFont="1" applyFill="1" applyBorder="1" applyAlignment="1" applyProtection="1">
      <alignment horizontal="right" vertical="center"/>
      <protection/>
    </xf>
    <xf numFmtId="38" fontId="6" fillId="0" borderId="23" xfId="52" applyFont="1" applyFill="1" applyBorder="1" applyAlignment="1" applyProtection="1">
      <alignment horizontal="right" vertical="center"/>
      <protection/>
    </xf>
    <xf numFmtId="38" fontId="6" fillId="0" borderId="45" xfId="52" applyFont="1" applyFill="1" applyBorder="1" applyAlignment="1" applyProtection="1">
      <alignment horizontal="right" vertical="center"/>
      <protection/>
    </xf>
    <xf numFmtId="38" fontId="6" fillId="0" borderId="31" xfId="52" applyFont="1" applyFill="1" applyBorder="1" applyAlignment="1" applyProtection="1">
      <alignment horizontal="right" vertical="center"/>
      <protection/>
    </xf>
    <xf numFmtId="38" fontId="6" fillId="0" borderId="40" xfId="52" applyFont="1" applyFill="1" applyBorder="1" applyAlignment="1" applyProtection="1">
      <alignment horizontal="right" vertical="center"/>
      <protection/>
    </xf>
    <xf numFmtId="38" fontId="6" fillId="0" borderId="21" xfId="52" applyFont="1" applyFill="1" applyBorder="1" applyAlignment="1" applyProtection="1">
      <alignment horizontal="right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38" fontId="3" fillId="0" borderId="48" xfId="52" applyFont="1" applyFill="1" applyBorder="1" applyAlignment="1" applyProtection="1">
      <alignment horizontal="right" vertical="center"/>
      <protection/>
    </xf>
    <xf numFmtId="38" fontId="6" fillId="0" borderId="61" xfId="52" applyFont="1" applyFill="1" applyBorder="1" applyAlignment="1" applyProtection="1">
      <alignment horizontal="right" vertical="center"/>
      <protection/>
    </xf>
    <xf numFmtId="38" fontId="3" fillId="0" borderId="62" xfId="52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38" fontId="6" fillId="0" borderId="56" xfId="52" applyFont="1" applyFill="1" applyBorder="1" applyAlignment="1" applyProtection="1">
      <alignment horizontal="right" vertical="center"/>
      <protection/>
    </xf>
    <xf numFmtId="38" fontId="3" fillId="0" borderId="63" xfId="52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38" fontId="3" fillId="0" borderId="64" xfId="52" applyFont="1" applyFill="1" applyBorder="1" applyAlignment="1" applyProtection="1">
      <alignment horizontal="right" vertical="center"/>
      <protection/>
    </xf>
    <xf numFmtId="38" fontId="6" fillId="0" borderId="14" xfId="52" applyFont="1" applyFill="1" applyBorder="1" applyAlignment="1" applyProtection="1">
      <alignment horizontal="center" vertical="center"/>
      <protection/>
    </xf>
    <xf numFmtId="38" fontId="3" fillId="0" borderId="30" xfId="52" applyFont="1" applyFill="1" applyBorder="1" applyAlignment="1" applyProtection="1">
      <alignment horizontal="center" vertical="center"/>
      <protection/>
    </xf>
    <xf numFmtId="38" fontId="6" fillId="0" borderId="31" xfId="52" applyFont="1" applyFill="1" applyBorder="1" applyAlignment="1" applyProtection="1">
      <alignment horizontal="center" vertical="center"/>
      <protection/>
    </xf>
    <xf numFmtId="38" fontId="3" fillId="0" borderId="14" xfId="52" applyFont="1" applyFill="1" applyBorder="1" applyAlignment="1" applyProtection="1">
      <alignment horizontal="right" vertical="center"/>
      <protection/>
    </xf>
    <xf numFmtId="38" fontId="6" fillId="0" borderId="65" xfId="52" applyFont="1" applyFill="1" applyBorder="1" applyAlignment="1" applyProtection="1">
      <alignment horizontal="right" vertical="center"/>
      <protection/>
    </xf>
    <xf numFmtId="0" fontId="0" fillId="0" borderId="0" xfId="66" applyFont="1" applyFill="1" applyBorder="1" applyAlignment="1" applyProtection="1">
      <alignment horizontal="distributed" vertical="center" shrinkToFit="1"/>
      <protection/>
    </xf>
    <xf numFmtId="0" fontId="5" fillId="0" borderId="14" xfId="66" applyFont="1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distributed" vertical="center"/>
      <protection/>
    </xf>
    <xf numFmtId="0" fontId="0" fillId="0" borderId="14" xfId="66" applyFont="1" applyFill="1" applyBorder="1" applyAlignment="1" applyProtection="1">
      <alignment horizontal="distributed" vertical="center" shrinkToFit="1"/>
      <protection/>
    </xf>
    <xf numFmtId="38" fontId="0" fillId="0" borderId="14" xfId="52" applyFont="1" applyFill="1" applyBorder="1" applyAlignment="1" applyProtection="1">
      <alignment horizontal="distributed" vertical="center"/>
      <protection/>
    </xf>
    <xf numFmtId="38" fontId="5" fillId="0" borderId="14" xfId="52" applyFont="1" applyFill="1" applyBorder="1" applyAlignment="1" applyProtection="1">
      <alignment horizontal="center" vertical="center"/>
      <protection/>
    </xf>
    <xf numFmtId="0" fontId="0" fillId="0" borderId="14" xfId="66" applyFill="1" applyBorder="1" applyAlignment="1" applyProtection="1">
      <alignment horizontal="distributed" vertical="center" shrinkToFit="1"/>
      <protection/>
    </xf>
    <xf numFmtId="0" fontId="0" fillId="0" borderId="14" xfId="66" applyFont="1" applyFill="1" applyBorder="1" applyAlignment="1" applyProtection="1">
      <alignment horizontal="distributed" vertical="center"/>
      <protection/>
    </xf>
    <xf numFmtId="0" fontId="0" fillId="0" borderId="14" xfId="66" applyFill="1" applyBorder="1" applyAlignment="1" applyProtection="1">
      <alignment horizontal="distributed" vertical="center"/>
      <protection/>
    </xf>
    <xf numFmtId="0" fontId="0" fillId="0" borderId="14" xfId="66" applyFont="1" applyFill="1" applyBorder="1" applyAlignment="1" applyProtection="1">
      <alignment horizontal="center" vertical="center"/>
      <protection/>
    </xf>
    <xf numFmtId="0" fontId="0" fillId="0" borderId="43" xfId="66" applyFont="1" applyFill="1" applyBorder="1" applyAlignment="1" applyProtection="1">
      <alignment horizontal="distributed" vertical="center" shrinkToFit="1"/>
      <protection/>
    </xf>
    <xf numFmtId="38" fontId="6" fillId="0" borderId="32" xfId="52" applyFont="1" applyFill="1" applyBorder="1" applyAlignment="1" applyProtection="1">
      <alignment vertical="center"/>
      <protection/>
    </xf>
    <xf numFmtId="38" fontId="3" fillId="0" borderId="30" xfId="52" applyFont="1" applyFill="1" applyBorder="1" applyAlignment="1" applyProtection="1">
      <alignment horizontal="right" vertical="center"/>
      <protection/>
    </xf>
    <xf numFmtId="38" fontId="3" fillId="0" borderId="31" xfId="52" applyFont="1" applyFill="1" applyBorder="1" applyAlignment="1" applyProtection="1">
      <alignment horizontal="right" vertical="center"/>
      <protection/>
    </xf>
    <xf numFmtId="0" fontId="5" fillId="0" borderId="14" xfId="66" applyFont="1" applyFill="1" applyBorder="1" applyAlignment="1" applyProtection="1">
      <alignment horizontal="center" vertical="center" wrapText="1"/>
      <protection/>
    </xf>
    <xf numFmtId="0" fontId="5" fillId="0" borderId="14" xfId="66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38" fontId="0" fillId="0" borderId="31" xfId="52" applyFont="1" applyFill="1" applyBorder="1" applyAlignment="1" applyProtection="1">
      <alignment horizontal="center" vertical="center"/>
      <protection/>
    </xf>
    <xf numFmtId="0" fontId="7" fillId="0" borderId="31" xfId="66" applyFont="1" applyFill="1" applyBorder="1" applyAlignment="1" applyProtection="1">
      <alignment horizontal="center" vertical="center"/>
      <protection/>
    </xf>
    <xf numFmtId="0" fontId="0" fillId="0" borderId="31" xfId="66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5" fillId="0" borderId="0" xfId="66" applyFont="1" applyFill="1" applyBorder="1" applyAlignment="1" applyProtection="1">
      <alignment horizontal="center" vertical="center" wrapText="1"/>
      <protection/>
    </xf>
    <xf numFmtId="38" fontId="3" fillId="0" borderId="11" xfId="52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38" fontId="6" fillId="0" borderId="39" xfId="52" applyFont="1" applyFill="1" applyBorder="1" applyAlignment="1" applyProtection="1">
      <alignment horizontal="center" vertical="center"/>
      <protection/>
    </xf>
    <xf numFmtId="0" fontId="5" fillId="0" borderId="44" xfId="66" applyFont="1" applyFill="1" applyBorder="1" applyAlignment="1" applyProtection="1">
      <alignment horizontal="center" vertical="center" wrapText="1"/>
      <protection/>
    </xf>
    <xf numFmtId="38" fontId="3" fillId="0" borderId="66" xfId="52" applyFont="1" applyFill="1" applyBorder="1" applyAlignment="1" applyProtection="1">
      <alignment horizontal="right" vertical="center"/>
      <protection/>
    </xf>
    <xf numFmtId="0" fontId="0" fillId="0" borderId="45" xfId="66" applyFont="1" applyFill="1" applyBorder="1" applyAlignment="1" applyProtection="1">
      <alignment horizontal="center" vertical="center"/>
      <protection/>
    </xf>
    <xf numFmtId="0" fontId="7" fillId="0" borderId="44" xfId="66" applyFont="1" applyFill="1" applyBorder="1" applyAlignment="1" applyProtection="1">
      <alignment horizontal="left" vertical="center"/>
      <protection/>
    </xf>
    <xf numFmtId="38" fontId="3" fillId="0" borderId="10" xfId="52" applyFont="1" applyFill="1" applyBorder="1" applyAlignment="1" applyProtection="1">
      <alignment horizontal="right" vertical="center" shrinkToFit="1"/>
      <protection/>
    </xf>
    <xf numFmtId="38" fontId="6" fillId="0" borderId="59" xfId="52" applyFont="1" applyFill="1" applyBorder="1" applyAlignment="1" applyProtection="1">
      <alignment horizontal="center" vertical="center"/>
      <protection/>
    </xf>
    <xf numFmtId="38" fontId="6" fillId="0" borderId="0" xfId="52" applyFont="1" applyFill="1" applyBorder="1" applyAlignment="1" applyProtection="1">
      <alignment horizontal="center" vertical="center"/>
      <protection/>
    </xf>
    <xf numFmtId="38" fontId="6" fillId="0" borderId="45" xfId="52" applyFont="1" applyFill="1" applyBorder="1" applyAlignment="1" applyProtection="1">
      <alignment horizontal="center" vertical="center"/>
      <protection/>
    </xf>
    <xf numFmtId="0" fontId="5" fillId="0" borderId="31" xfId="66" applyFont="1" applyFill="1" applyBorder="1" applyAlignment="1" applyProtection="1">
      <alignment horizontal="center" vertical="center" wrapText="1"/>
      <protection/>
    </xf>
    <xf numFmtId="0" fontId="5" fillId="0" borderId="31" xfId="66" applyFont="1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distributed" vertical="center" shrinkToFit="1"/>
      <protection/>
    </xf>
    <xf numFmtId="0" fontId="5" fillId="0" borderId="14" xfId="66" applyFont="1" applyFill="1" applyBorder="1" applyAlignment="1" applyProtection="1">
      <alignment horizontal="center" vertical="center" shrinkToFit="1"/>
      <protection/>
    </xf>
    <xf numFmtId="0" fontId="7" fillId="0" borderId="31" xfId="66" applyFont="1" applyFill="1" applyBorder="1" applyAlignment="1" applyProtection="1">
      <alignment horizontal="left" vertical="center"/>
      <protection/>
    </xf>
    <xf numFmtId="0" fontId="5" fillId="0" borderId="31" xfId="66" applyFont="1" applyFill="1" applyBorder="1" applyAlignment="1" applyProtection="1">
      <alignment horizontal="left" vertical="center"/>
      <protection/>
    </xf>
    <xf numFmtId="0" fontId="0" fillId="0" borderId="49" xfId="66" applyFont="1" applyFill="1" applyBorder="1" applyAlignment="1" applyProtection="1">
      <alignment horizontal="distributed" vertical="center" shrinkToFit="1"/>
      <protection/>
    </xf>
    <xf numFmtId="0" fontId="5" fillId="0" borderId="50" xfId="66" applyFont="1" applyFill="1" applyBorder="1" applyAlignment="1" applyProtection="1">
      <alignment horizontal="center" vertical="center"/>
      <protection/>
    </xf>
    <xf numFmtId="38" fontId="6" fillId="0" borderId="49" xfId="52" applyFont="1" applyFill="1" applyBorder="1" applyAlignment="1" applyProtection="1">
      <alignment horizontal="right" vertical="center"/>
      <protection/>
    </xf>
    <xf numFmtId="38" fontId="3" fillId="0" borderId="38" xfId="52" applyFont="1" applyFill="1" applyBorder="1" applyAlignment="1" applyProtection="1">
      <alignment horizontal="right" vertical="center"/>
      <protection/>
    </xf>
    <xf numFmtId="38" fontId="6" fillId="0" borderId="67" xfId="52" applyFont="1" applyFill="1" applyBorder="1" applyAlignment="1" applyProtection="1">
      <alignment horizontal="right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6" fillId="0" borderId="22" xfId="53" applyFont="1" applyFill="1" applyBorder="1" applyAlignment="1" applyProtection="1">
      <alignment horizontal="right" vertical="center"/>
      <protection/>
    </xf>
    <xf numFmtId="38" fontId="6" fillId="0" borderId="45" xfId="53" applyFont="1" applyFill="1" applyBorder="1" applyAlignment="1" applyProtection="1">
      <alignment horizontal="right" vertical="center"/>
      <protection/>
    </xf>
    <xf numFmtId="38" fontId="6" fillId="0" borderId="21" xfId="0" applyNumberFormat="1" applyFont="1" applyFill="1" applyBorder="1" applyAlignment="1" applyProtection="1">
      <alignment vertical="center"/>
      <protection/>
    </xf>
    <xf numFmtId="38" fontId="3" fillId="0" borderId="11" xfId="53" applyFont="1" applyFill="1" applyBorder="1" applyAlignment="1" applyProtection="1">
      <alignment horizontal="right" vertical="center"/>
      <protection/>
    </xf>
    <xf numFmtId="38" fontId="6" fillId="0" borderId="40" xfId="53" applyFont="1" applyFill="1" applyBorder="1" applyAlignment="1" applyProtection="1">
      <alignment horizontal="right" vertical="center"/>
      <protection/>
    </xf>
    <xf numFmtId="38" fontId="6" fillId="0" borderId="21" xfId="53" applyFont="1" applyFill="1" applyBorder="1" applyAlignment="1" applyProtection="1">
      <alignment horizontal="right" vertical="center"/>
      <protection/>
    </xf>
    <xf numFmtId="38" fontId="3" fillId="0" borderId="51" xfId="53" applyFont="1" applyFill="1" applyBorder="1" applyAlignment="1" applyProtection="1">
      <alignment horizontal="right" vertical="center"/>
      <protection/>
    </xf>
    <xf numFmtId="38" fontId="6" fillId="0" borderId="59" xfId="53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38" fontId="6" fillId="0" borderId="32" xfId="53" applyFont="1" applyFill="1" applyBorder="1" applyAlignment="1" applyProtection="1">
      <alignment horizontal="right" vertical="center"/>
      <protection/>
    </xf>
    <xf numFmtId="38" fontId="6" fillId="0" borderId="31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 wrapText="1" shrinkToFit="1"/>
      <protection/>
    </xf>
    <xf numFmtId="38" fontId="3" fillId="0" borderId="17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center" vertical="center"/>
      <protection/>
    </xf>
    <xf numFmtId="38" fontId="3" fillId="0" borderId="69" xfId="53" applyFont="1" applyFill="1" applyBorder="1" applyAlignment="1" applyProtection="1">
      <alignment horizontal="right" vertical="center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38" fontId="6" fillId="0" borderId="19" xfId="53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vertical="center" shrinkToFit="1"/>
      <protection/>
    </xf>
    <xf numFmtId="38" fontId="0" fillId="0" borderId="44" xfId="52" applyFont="1" applyFill="1" applyBorder="1" applyAlignment="1" applyProtection="1">
      <alignment horizontal="center" vertical="center"/>
      <protection/>
    </xf>
    <xf numFmtId="38" fontId="3" fillId="0" borderId="20" xfId="52" applyFont="1" applyFill="1" applyBorder="1" applyAlignment="1" applyProtection="1">
      <alignment horizontal="right" vertical="center"/>
      <protection/>
    </xf>
    <xf numFmtId="0" fontId="5" fillId="0" borderId="14" xfId="66" applyFont="1" applyFill="1" applyBorder="1" applyAlignment="1" applyProtection="1">
      <alignment horizontal="center" vertical="center" wrapText="1" shrinkToFi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38" fontId="3" fillId="0" borderId="45" xfId="52" applyFont="1" applyFill="1" applyBorder="1" applyAlignment="1" applyProtection="1">
      <alignment horizontal="right" vertical="center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0" fillId="0" borderId="14" xfId="66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38" fontId="6" fillId="0" borderId="14" xfId="52" applyFont="1" applyFill="1" applyBorder="1" applyAlignment="1" applyProtection="1">
      <alignment vertical="center"/>
      <protection/>
    </xf>
    <xf numFmtId="38" fontId="6" fillId="0" borderId="11" xfId="0" applyNumberFormat="1" applyFont="1" applyFill="1" applyBorder="1" applyAlignment="1" applyProtection="1">
      <alignment vertical="center"/>
      <protection/>
    </xf>
    <xf numFmtId="38" fontId="0" fillId="0" borderId="54" xfId="52" applyFont="1" applyFill="1" applyBorder="1" applyAlignment="1" applyProtection="1">
      <alignment horizontal="right" vertical="center"/>
      <protection/>
    </xf>
    <xf numFmtId="38" fontId="0" fillId="0" borderId="30" xfId="52" applyFont="1" applyFill="1" applyBorder="1" applyAlignment="1" applyProtection="1">
      <alignment horizontal="right" vertical="center"/>
      <protection/>
    </xf>
    <xf numFmtId="38" fontId="0" fillId="0" borderId="20" xfId="52" applyFont="1" applyFill="1" applyBorder="1" applyAlignment="1" applyProtection="1">
      <alignment horizontal="right" vertical="center"/>
      <protection/>
    </xf>
    <xf numFmtId="38" fontId="6" fillId="0" borderId="32" xfId="52" applyFont="1" applyFill="1" applyBorder="1" applyAlignment="1" applyProtection="1">
      <alignment horizontal="center" vertical="center"/>
      <protection/>
    </xf>
    <xf numFmtId="38" fontId="6" fillId="0" borderId="56" xfId="52" applyFont="1" applyFill="1" applyBorder="1" applyAlignment="1" applyProtection="1">
      <alignment horizontal="center" vertical="center"/>
      <protection/>
    </xf>
    <xf numFmtId="0" fontId="7" fillId="0" borderId="50" xfId="66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48" xfId="66" applyFont="1" applyFill="1" applyBorder="1" applyAlignment="1" applyProtection="1">
      <alignment horizontal="distributed" vertical="center"/>
      <protection/>
    </xf>
    <xf numFmtId="0" fontId="5" fillId="0" borderId="48" xfId="66" applyFont="1" applyFill="1" applyBorder="1" applyAlignment="1" applyProtection="1">
      <alignment horizontal="center" vertical="center"/>
      <protection/>
    </xf>
    <xf numFmtId="38" fontId="3" fillId="0" borderId="54" xfId="52" applyFont="1" applyFill="1" applyBorder="1" applyAlignment="1" applyProtection="1">
      <alignment horizontal="center" vertical="center"/>
      <protection/>
    </xf>
    <xf numFmtId="0" fontId="0" fillId="0" borderId="19" xfId="66" applyFont="1" applyFill="1" applyBorder="1" applyAlignment="1" applyProtection="1">
      <alignment horizontal="center" vertical="center"/>
      <protection/>
    </xf>
    <xf numFmtId="0" fontId="0" fillId="0" borderId="35" xfId="66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distributed" vertical="center" shrinkToFit="1"/>
      <protection/>
    </xf>
    <xf numFmtId="38" fontId="7" fillId="0" borderId="53" xfId="52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0" fillId="0" borderId="44" xfId="66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right" vertical="center" shrinkToFit="1"/>
      <protection/>
    </xf>
    <xf numFmtId="0" fontId="0" fillId="0" borderId="52" xfId="0" applyFill="1" applyBorder="1" applyAlignment="1" applyProtection="1">
      <alignment horizontal="right"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38" fontId="6" fillId="0" borderId="17" xfId="53" applyFont="1" applyFill="1" applyBorder="1" applyAlignment="1" applyProtection="1">
      <alignment horizontal="right" vertical="center"/>
      <protection/>
    </xf>
    <xf numFmtId="38" fontId="6" fillId="0" borderId="19" xfId="53" applyFont="1" applyFill="1" applyBorder="1" applyAlignment="1" applyProtection="1">
      <alignment horizontal="right" vertical="center"/>
      <protection/>
    </xf>
    <xf numFmtId="0" fontId="5" fillId="0" borderId="43" xfId="66" applyFont="1" applyFill="1" applyBorder="1" applyAlignment="1" applyProtection="1">
      <alignment horizontal="center" vertical="center"/>
      <protection/>
    </xf>
    <xf numFmtId="38" fontId="3" fillId="0" borderId="30" xfId="52" applyFont="1" applyFill="1" applyBorder="1" applyAlignment="1" applyProtection="1">
      <alignment horizontal="right" vertical="center"/>
      <protection locked="0"/>
    </xf>
    <xf numFmtId="0" fontId="5" fillId="0" borderId="61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horizontal="distributed" vertical="center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61" fillId="0" borderId="0" xfId="68" applyFont="1" applyAlignment="1">
      <alignment vertical="center"/>
      <protection/>
    </xf>
    <xf numFmtId="0" fontId="44" fillId="0" borderId="0" xfId="68" applyFont="1">
      <alignment vertical="center"/>
      <protection/>
    </xf>
    <xf numFmtId="0" fontId="62" fillId="0" borderId="0" xfId="68" applyFont="1" applyAlignment="1">
      <alignment vertical="center"/>
      <protection/>
    </xf>
    <xf numFmtId="0" fontId="44" fillId="0" borderId="0" xfId="68" applyFont="1" applyAlignment="1">
      <alignment vertical="center"/>
      <protection/>
    </xf>
    <xf numFmtId="0" fontId="63" fillId="0" borderId="0" xfId="68" applyFont="1" applyAlignment="1">
      <alignment horizontal="right" vertical="center"/>
      <protection/>
    </xf>
    <xf numFmtId="49" fontId="63" fillId="0" borderId="0" xfId="68" applyNumberFormat="1" applyFont="1" applyAlignment="1" quotePrefix="1">
      <alignment vertical="center"/>
      <protection/>
    </xf>
    <xf numFmtId="0" fontId="44" fillId="0" borderId="42" xfId="68" applyFont="1" applyBorder="1" applyAlignment="1">
      <alignment vertical="center"/>
      <protection/>
    </xf>
    <xf numFmtId="0" fontId="44" fillId="0" borderId="43" xfId="68" applyFont="1" applyBorder="1" applyAlignment="1">
      <alignment vertical="center"/>
      <protection/>
    </xf>
    <xf numFmtId="0" fontId="63" fillId="0" borderId="58" xfId="68" applyFont="1" applyBorder="1" applyAlignment="1">
      <alignment horizontal="center" vertical="center"/>
      <protection/>
    </xf>
    <xf numFmtId="0" fontId="63" fillId="0" borderId="55" xfId="68" applyFont="1" applyBorder="1" applyAlignment="1">
      <alignment horizontal="center" vertical="center"/>
      <protection/>
    </xf>
    <xf numFmtId="0" fontId="44" fillId="0" borderId="41" xfId="68" applyFont="1" applyBorder="1" applyAlignment="1">
      <alignment vertical="center"/>
      <protection/>
    </xf>
    <xf numFmtId="0" fontId="44" fillId="0" borderId="10" xfId="68" applyFont="1" applyBorder="1" applyAlignment="1">
      <alignment vertical="center"/>
      <protection/>
    </xf>
    <xf numFmtId="0" fontId="63" fillId="0" borderId="70" xfId="68" applyFont="1" applyBorder="1" applyAlignment="1">
      <alignment horizontal="center" vertical="center"/>
      <protection/>
    </xf>
    <xf numFmtId="0" fontId="63" fillId="0" borderId="65" xfId="68" applyFont="1" applyBorder="1" applyAlignment="1">
      <alignment horizontal="center" vertical="center"/>
      <protection/>
    </xf>
    <xf numFmtId="0" fontId="63" fillId="0" borderId="63" xfId="68" applyFont="1" applyBorder="1" applyAlignment="1">
      <alignment horizontal="center" vertical="center"/>
      <protection/>
    </xf>
    <xf numFmtId="0" fontId="63" fillId="0" borderId="25" xfId="68" applyFont="1" applyBorder="1" applyAlignment="1">
      <alignment horizontal="center" vertical="center"/>
      <protection/>
    </xf>
    <xf numFmtId="2" fontId="44" fillId="0" borderId="71" xfId="68" applyNumberFormat="1" applyFont="1" applyBorder="1" applyAlignment="1">
      <alignment vertical="center"/>
      <protection/>
    </xf>
    <xf numFmtId="2" fontId="44" fillId="0" borderId="72" xfId="68" applyNumberFormat="1" applyFont="1" applyBorder="1" applyAlignment="1">
      <alignment vertical="center"/>
      <protection/>
    </xf>
    <xf numFmtId="2" fontId="44" fillId="0" borderId="27" xfId="68" applyNumberFormat="1" applyFont="1" applyBorder="1" applyAlignment="1">
      <alignment vertical="center"/>
      <protection/>
    </xf>
    <xf numFmtId="2" fontId="44" fillId="0" borderId="73" xfId="68" applyNumberFormat="1" applyFont="1" applyBorder="1" applyAlignment="1">
      <alignment vertical="center"/>
      <protection/>
    </xf>
    <xf numFmtId="2" fontId="44" fillId="0" borderId="28" xfId="68" applyNumberFormat="1" applyFont="1" applyBorder="1" applyAlignment="1">
      <alignment vertical="center"/>
      <protection/>
    </xf>
    <xf numFmtId="0" fontId="63" fillId="0" borderId="29" xfId="68" applyFont="1" applyBorder="1" applyAlignment="1">
      <alignment horizontal="center" vertical="center"/>
      <protection/>
    </xf>
    <xf numFmtId="2" fontId="44" fillId="0" borderId="74" xfId="68" applyNumberFormat="1" applyFont="1" applyBorder="1" applyAlignment="1">
      <alignment vertical="center"/>
      <protection/>
    </xf>
    <xf numFmtId="2" fontId="44" fillId="0" borderId="75" xfId="68" applyNumberFormat="1" applyFont="1" applyBorder="1" applyAlignment="1">
      <alignment vertical="center"/>
      <protection/>
    </xf>
    <xf numFmtId="2" fontId="44" fillId="0" borderId="31" xfId="68" applyNumberFormat="1" applyFont="1" applyBorder="1" applyAlignment="1">
      <alignment vertical="center"/>
      <protection/>
    </xf>
    <xf numFmtId="2" fontId="44" fillId="0" borderId="39" xfId="68" applyNumberFormat="1" applyFont="1" applyBorder="1" applyAlignment="1">
      <alignment vertical="center"/>
      <protection/>
    </xf>
    <xf numFmtId="2" fontId="44" fillId="0" borderId="32" xfId="68" applyNumberFormat="1" applyFont="1" applyBorder="1" applyAlignment="1">
      <alignment vertical="center"/>
      <protection/>
    </xf>
    <xf numFmtId="0" fontId="63" fillId="0" borderId="47" xfId="68" applyFont="1" applyBorder="1" applyAlignment="1">
      <alignment horizontal="distributed" vertical="center"/>
      <protection/>
    </xf>
    <xf numFmtId="2" fontId="44" fillId="0" borderId="76" xfId="68" applyNumberFormat="1" applyFont="1" applyBorder="1" applyAlignment="1">
      <alignment vertical="center"/>
      <protection/>
    </xf>
    <xf numFmtId="2" fontId="44" fillId="0" borderId="77" xfId="68" applyNumberFormat="1" applyFont="1" applyBorder="1" applyAlignment="1">
      <alignment vertical="center"/>
      <protection/>
    </xf>
    <xf numFmtId="0" fontId="63" fillId="28" borderId="78" xfId="68" applyFont="1" applyFill="1" applyBorder="1" applyAlignment="1">
      <alignment horizontal="distributed" vertical="center"/>
      <protection/>
    </xf>
    <xf numFmtId="2" fontId="44" fillId="28" borderId="27" xfId="68" applyNumberFormat="1" applyFont="1" applyFill="1" applyBorder="1" applyAlignment="1">
      <alignment vertical="center"/>
      <protection/>
    </xf>
    <xf numFmtId="2" fontId="44" fillId="28" borderId="73" xfId="68" applyNumberFormat="1" applyFont="1" applyFill="1" applyBorder="1" applyAlignment="1">
      <alignment vertical="center"/>
      <protection/>
    </xf>
    <xf numFmtId="2" fontId="44" fillId="28" borderId="39" xfId="68" applyNumberFormat="1" applyFont="1" applyFill="1" applyBorder="1" applyAlignment="1">
      <alignment vertical="center"/>
      <protection/>
    </xf>
    <xf numFmtId="2" fontId="44" fillId="28" borderId="32" xfId="68" applyNumberFormat="1" applyFont="1" applyFill="1" applyBorder="1" applyAlignment="1">
      <alignment vertical="center"/>
      <protection/>
    </xf>
    <xf numFmtId="0" fontId="63" fillId="0" borderId="59" xfId="68" applyFont="1" applyBorder="1" applyAlignment="1">
      <alignment horizontal="distributed" vertical="center"/>
      <protection/>
    </xf>
    <xf numFmtId="2" fontId="44" fillId="28" borderId="31" xfId="68" applyNumberFormat="1" applyFont="1" applyFill="1" applyBorder="1" applyAlignment="1">
      <alignment vertical="center"/>
      <protection/>
    </xf>
    <xf numFmtId="2" fontId="44" fillId="28" borderId="35" xfId="68" applyNumberFormat="1" applyFont="1" applyFill="1" applyBorder="1" applyAlignment="1">
      <alignment vertical="center"/>
      <protection/>
    </xf>
    <xf numFmtId="2" fontId="44" fillId="28" borderId="47" xfId="68" applyNumberFormat="1" applyFont="1" applyFill="1" applyBorder="1" applyAlignment="1">
      <alignment vertical="center"/>
      <protection/>
    </xf>
    <xf numFmtId="2" fontId="44" fillId="28" borderId="36" xfId="68" applyNumberFormat="1" applyFont="1" applyFill="1" applyBorder="1" applyAlignment="1">
      <alignment vertical="center"/>
      <protection/>
    </xf>
    <xf numFmtId="2" fontId="44" fillId="0" borderId="30" xfId="68" applyNumberFormat="1" applyFont="1" applyBorder="1" applyAlignment="1">
      <alignment vertical="center"/>
      <protection/>
    </xf>
    <xf numFmtId="2" fontId="44" fillId="28" borderId="67" xfId="68" applyNumberFormat="1" applyFont="1" applyFill="1" applyBorder="1" applyAlignment="1">
      <alignment vertical="center"/>
      <protection/>
    </xf>
    <xf numFmtId="2" fontId="44" fillId="28" borderId="38" xfId="68" applyNumberFormat="1" applyFont="1" applyFill="1" applyBorder="1" applyAlignment="1">
      <alignment vertical="center"/>
      <protection/>
    </xf>
    <xf numFmtId="0" fontId="63" fillId="0" borderId="79" xfId="68" applyFont="1" applyBorder="1" applyAlignment="1">
      <alignment horizontal="center" vertical="center"/>
      <protection/>
    </xf>
    <xf numFmtId="2" fontId="44" fillId="0" borderId="71" xfId="68" applyNumberFormat="1" applyFont="1" applyFill="1" applyBorder="1" applyAlignment="1">
      <alignment vertical="center"/>
      <protection/>
    </xf>
    <xf numFmtId="2" fontId="44" fillId="0" borderId="72" xfId="68" applyNumberFormat="1" applyFont="1" applyFill="1" applyBorder="1" applyAlignment="1">
      <alignment vertical="center"/>
      <protection/>
    </xf>
    <xf numFmtId="2" fontId="44" fillId="0" borderId="61" xfId="68" applyNumberFormat="1" applyFont="1" applyFill="1" applyBorder="1" applyAlignment="1">
      <alignment vertical="center"/>
      <protection/>
    </xf>
    <xf numFmtId="2" fontId="44" fillId="0" borderId="69" xfId="68" applyNumberFormat="1" applyFont="1" applyFill="1" applyBorder="1" applyAlignment="1">
      <alignment vertical="center"/>
      <protection/>
    </xf>
    <xf numFmtId="2" fontId="44" fillId="0" borderId="62" xfId="68" applyNumberFormat="1" applyFont="1" applyFill="1" applyBorder="1" applyAlignment="1">
      <alignment vertical="center"/>
      <protection/>
    </xf>
    <xf numFmtId="2" fontId="44" fillId="0" borderId="74" xfId="68" applyNumberFormat="1" applyFont="1" applyFill="1" applyBorder="1" applyAlignment="1">
      <alignment vertical="center"/>
      <protection/>
    </xf>
    <xf numFmtId="2" fontId="44" fillId="0" borderId="75" xfId="68" applyNumberFormat="1" applyFont="1" applyFill="1" applyBorder="1" applyAlignment="1">
      <alignment vertical="center"/>
      <protection/>
    </xf>
    <xf numFmtId="2" fontId="44" fillId="0" borderId="31" xfId="68" applyNumberFormat="1" applyFont="1" applyFill="1" applyBorder="1" applyAlignment="1">
      <alignment vertical="center"/>
      <protection/>
    </xf>
    <xf numFmtId="2" fontId="44" fillId="0" borderId="39" xfId="68" applyNumberFormat="1" applyFont="1" applyFill="1" applyBorder="1" applyAlignment="1">
      <alignment vertical="center"/>
      <protection/>
    </xf>
    <xf numFmtId="2" fontId="44" fillId="0" borderId="32" xfId="68" applyNumberFormat="1" applyFont="1" applyFill="1" applyBorder="1" applyAlignment="1">
      <alignment vertical="center"/>
      <protection/>
    </xf>
    <xf numFmtId="0" fontId="63" fillId="0" borderId="36" xfId="68" applyFont="1" applyBorder="1" applyAlignment="1">
      <alignment horizontal="distributed" vertical="center"/>
      <protection/>
    </xf>
    <xf numFmtId="2" fontId="44" fillId="0" borderId="76" xfId="68" applyNumberFormat="1" applyFont="1" applyFill="1" applyBorder="1" applyAlignment="1">
      <alignment vertical="center"/>
      <protection/>
    </xf>
    <xf numFmtId="2" fontId="44" fillId="0" borderId="77" xfId="68" applyNumberFormat="1" applyFont="1" applyFill="1" applyBorder="1" applyAlignment="1">
      <alignment vertical="center"/>
      <protection/>
    </xf>
    <xf numFmtId="2" fontId="44" fillId="0" borderId="47" xfId="68" applyNumberFormat="1" applyFont="1" applyFill="1" applyBorder="1" applyAlignment="1">
      <alignment vertical="center"/>
      <protection/>
    </xf>
    <xf numFmtId="2" fontId="44" fillId="0" borderId="67" xfId="68" applyNumberFormat="1" applyFont="1" applyFill="1" applyBorder="1" applyAlignment="1">
      <alignment vertical="center"/>
      <protection/>
    </xf>
    <xf numFmtId="2" fontId="44" fillId="0" borderId="80" xfId="68" applyNumberFormat="1" applyFont="1" applyFill="1" applyBorder="1" applyAlignment="1">
      <alignment vertical="center"/>
      <protection/>
    </xf>
    <xf numFmtId="2" fontId="44" fillId="0" borderId="61" xfId="68" applyNumberFormat="1" applyFont="1" applyBorder="1" applyAlignment="1">
      <alignment vertical="center"/>
      <protection/>
    </xf>
    <xf numFmtId="2" fontId="44" fillId="0" borderId="69" xfId="68" applyNumberFormat="1" applyFont="1" applyBorder="1" applyAlignment="1">
      <alignment vertical="center"/>
      <protection/>
    </xf>
    <xf numFmtId="2" fontId="44" fillId="0" borderId="62" xfId="68" applyNumberFormat="1" applyFont="1" applyBorder="1" applyAlignment="1">
      <alignment vertical="center"/>
      <protection/>
    </xf>
    <xf numFmtId="2" fontId="44" fillId="28" borderId="81" xfId="68" applyNumberFormat="1" applyFont="1" applyFill="1" applyBorder="1" applyAlignment="1">
      <alignment vertical="center"/>
      <protection/>
    </xf>
    <xf numFmtId="2" fontId="44" fillId="28" borderId="70" xfId="68" applyNumberFormat="1" applyFont="1" applyFill="1" applyBorder="1" applyAlignment="1">
      <alignment vertical="center"/>
      <protection/>
    </xf>
    <xf numFmtId="0" fontId="63" fillId="0" borderId="56" xfId="68" applyFont="1" applyBorder="1" applyAlignment="1">
      <alignment horizontal="distributed" vertical="center"/>
      <protection/>
    </xf>
    <xf numFmtId="2" fontId="44" fillId="0" borderId="82" xfId="68" applyNumberFormat="1" applyFont="1" applyBorder="1" applyAlignment="1">
      <alignment vertical="center"/>
      <protection/>
    </xf>
    <xf numFmtId="2" fontId="44" fillId="0" borderId="83" xfId="68" applyNumberFormat="1" applyFont="1" applyBorder="1" applyAlignment="1">
      <alignment vertical="center"/>
      <protection/>
    </xf>
    <xf numFmtId="2" fontId="44" fillId="28" borderId="40" xfId="68" applyNumberFormat="1" applyFont="1" applyFill="1" applyBorder="1" applyAlignment="1">
      <alignment vertical="center"/>
      <protection/>
    </xf>
    <xf numFmtId="2" fontId="44" fillId="28" borderId="65" xfId="68" applyNumberFormat="1" applyFont="1" applyFill="1" applyBorder="1" applyAlignment="1">
      <alignment vertical="center"/>
      <protection/>
    </xf>
    <xf numFmtId="2" fontId="44" fillId="28" borderId="80" xfId="68" applyNumberFormat="1" applyFont="1" applyFill="1" applyBorder="1" applyAlignment="1">
      <alignment vertical="center"/>
      <protection/>
    </xf>
    <xf numFmtId="0" fontId="64" fillId="0" borderId="0" xfId="68" applyFont="1">
      <alignment vertical="center"/>
      <protection/>
    </xf>
    <xf numFmtId="0" fontId="63" fillId="0" borderId="0" xfId="68" applyFont="1">
      <alignment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center" vertical="center" shrinkToFit="1"/>
      <protection/>
    </xf>
    <xf numFmtId="38" fontId="6" fillId="0" borderId="69" xfId="53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/>
    </xf>
    <xf numFmtId="38" fontId="3" fillId="28" borderId="84" xfId="52" applyFont="1" applyFill="1" applyBorder="1" applyAlignment="1" applyProtection="1">
      <alignment horizontal="right" vertical="center"/>
      <protection locked="0"/>
    </xf>
    <xf numFmtId="38" fontId="3" fillId="0" borderId="26" xfId="52" applyFont="1" applyFill="1" applyBorder="1" applyAlignment="1" applyProtection="1">
      <alignment horizontal="right" vertical="center"/>
      <protection/>
    </xf>
    <xf numFmtId="38" fontId="3" fillId="28" borderId="38" xfId="52" applyFont="1" applyFill="1" applyBorder="1" applyAlignment="1" applyProtection="1">
      <alignment horizontal="right" vertical="center"/>
      <protection locked="0"/>
    </xf>
    <xf numFmtId="38" fontId="3" fillId="0" borderId="84" xfId="52" applyFont="1" applyFill="1" applyBorder="1" applyAlignment="1" applyProtection="1">
      <alignment horizontal="right" vertical="center"/>
      <protection/>
    </xf>
    <xf numFmtId="38" fontId="3" fillId="28" borderId="30" xfId="52" applyFont="1" applyFill="1" applyBorder="1" applyAlignment="1" applyProtection="1">
      <alignment horizontal="right" vertical="center"/>
      <protection locked="0"/>
    </xf>
    <xf numFmtId="38" fontId="3" fillId="0" borderId="30" xfId="52" applyFont="1" applyFill="1" applyBorder="1" applyAlignment="1" applyProtection="1">
      <alignment horizontal="right" vertical="center" shrinkToFit="1"/>
      <protection/>
    </xf>
    <xf numFmtId="38" fontId="3" fillId="28" borderId="84" xfId="52" applyFont="1" applyFill="1" applyBorder="1" applyAlignment="1" applyProtection="1">
      <alignment horizontal="right" vertical="center"/>
      <protection locked="0"/>
    </xf>
    <xf numFmtId="38" fontId="3" fillId="28" borderId="26" xfId="52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vertical="center"/>
      <protection/>
    </xf>
    <xf numFmtId="38" fontId="3" fillId="0" borderId="34" xfId="52" applyFont="1" applyFill="1" applyBorder="1" applyAlignment="1" applyProtection="1">
      <alignment horizontal="right" vertical="center"/>
      <protection/>
    </xf>
    <xf numFmtId="38" fontId="3" fillId="28" borderId="66" xfId="52" applyFont="1" applyFill="1" applyBorder="1" applyAlignment="1" applyProtection="1">
      <alignment horizontal="right" vertical="center"/>
      <protection locked="0"/>
    </xf>
    <xf numFmtId="38" fontId="3" fillId="0" borderId="20" xfId="52" applyFont="1" applyFill="1" applyBorder="1" applyAlignment="1" applyProtection="1">
      <alignment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198" fontId="0" fillId="0" borderId="0" xfId="0" applyNumberFormat="1" applyAlignment="1">
      <alignment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 applyProtection="1">
      <alignment horizontal="right" vertical="center"/>
      <protection/>
    </xf>
    <xf numFmtId="38" fontId="5" fillId="0" borderId="0" xfId="52" applyFont="1" applyFill="1" applyBorder="1" applyAlignment="1" applyProtection="1">
      <alignment vertical="center"/>
      <protection/>
    </xf>
    <xf numFmtId="0" fontId="5" fillId="0" borderId="0" xfId="66" applyFont="1" applyAlignment="1" applyProtection="1">
      <alignment vertical="center"/>
      <protection/>
    </xf>
    <xf numFmtId="0" fontId="21" fillId="0" borderId="0" xfId="66" applyFont="1" applyFill="1" applyAlignment="1" applyProtection="1">
      <alignment vertical="center"/>
      <protection/>
    </xf>
    <xf numFmtId="0" fontId="5" fillId="0" borderId="0" xfId="66" applyFont="1" applyFill="1" applyBorder="1" applyAlignment="1" applyProtection="1">
      <alignment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5" fillId="0" borderId="0" xfId="66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 applyProtection="1">
      <alignment horizontal="left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14" fillId="0" borderId="43" xfId="0" applyFont="1" applyFill="1" applyBorder="1" applyAlignment="1" applyProtection="1">
      <alignment horizontal="distributed" vertical="center" shrinkToFit="1"/>
      <protection/>
    </xf>
    <xf numFmtId="0" fontId="14" fillId="0" borderId="43" xfId="0" applyFont="1" applyFill="1" applyBorder="1" applyAlignment="1" applyProtection="1">
      <alignment horizontal="distributed" vertical="center"/>
      <protection/>
    </xf>
    <xf numFmtId="0" fontId="14" fillId="0" borderId="14" xfId="66" applyFont="1" applyFill="1" applyBorder="1" applyAlignment="1" applyProtection="1">
      <alignment horizontal="distributed" vertical="center" shrinkToFit="1"/>
      <protection/>
    </xf>
    <xf numFmtId="0" fontId="18" fillId="0" borderId="14" xfId="66" applyFont="1" applyFill="1" applyBorder="1" applyAlignment="1" applyProtection="1">
      <alignment horizontal="distributed" vertical="center" shrinkToFit="1"/>
      <protection/>
    </xf>
    <xf numFmtId="0" fontId="18" fillId="0" borderId="14" xfId="0" applyFont="1" applyFill="1" applyBorder="1" applyAlignment="1" applyProtection="1">
      <alignment horizontal="distributed" vertical="center" shrinkToFit="1"/>
      <protection/>
    </xf>
    <xf numFmtId="0" fontId="18" fillId="0" borderId="48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38" fontId="6" fillId="0" borderId="58" xfId="53" applyFont="1" applyFill="1" applyBorder="1" applyAlignment="1" applyProtection="1">
      <alignment horizontal="right" vertical="center"/>
      <protection/>
    </xf>
    <xf numFmtId="38" fontId="3" fillId="0" borderId="12" xfId="52" applyFont="1" applyFill="1" applyBorder="1" applyAlignment="1" applyProtection="1">
      <alignment horizontal="right" vertical="center" shrinkToFit="1"/>
      <protection/>
    </xf>
    <xf numFmtId="38" fontId="3" fillId="0" borderId="64" xfId="52" applyFont="1" applyFill="1" applyBorder="1" applyAlignment="1" applyProtection="1">
      <alignment horizontal="right" vertical="center" shrinkToFit="1"/>
      <protection/>
    </xf>
    <xf numFmtId="38" fontId="3" fillId="0" borderId="20" xfId="53" applyFont="1" applyFill="1" applyBorder="1" applyAlignment="1" applyProtection="1">
      <alignment horizontal="right" vertical="center" shrinkToFit="1"/>
      <protection/>
    </xf>
    <xf numFmtId="38" fontId="6" fillId="0" borderId="0" xfId="53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14" fillId="0" borderId="4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3" fillId="0" borderId="22" xfId="52" applyFont="1" applyFill="1" applyBorder="1" applyAlignment="1" applyProtection="1">
      <alignment horizontal="right" vertical="center" shrinkToFit="1"/>
      <protection/>
    </xf>
    <xf numFmtId="38" fontId="3" fillId="0" borderId="53" xfId="52" applyFont="1" applyFill="1" applyBorder="1" applyAlignment="1" applyProtection="1">
      <alignment horizontal="right" vertical="center" shrinkToFit="1"/>
      <protection/>
    </xf>
    <xf numFmtId="38" fontId="3" fillId="0" borderId="63" xfId="52" applyFont="1" applyFill="1" applyBorder="1" applyAlignment="1" applyProtection="1">
      <alignment horizontal="right" vertical="center" shrinkToFit="1"/>
      <protection/>
    </xf>
    <xf numFmtId="38" fontId="3" fillId="0" borderId="11" xfId="53" applyFont="1" applyFill="1" applyBorder="1" applyAlignment="1" applyProtection="1">
      <alignment horizontal="right" vertical="center" shrinkToFit="1"/>
      <protection/>
    </xf>
    <xf numFmtId="38" fontId="3" fillId="0" borderId="12" xfId="53" applyFont="1" applyFill="1" applyBorder="1" applyAlignment="1" applyProtection="1">
      <alignment horizontal="right" vertical="center" shrinkToFit="1"/>
      <protection/>
    </xf>
    <xf numFmtId="38" fontId="3" fillId="0" borderId="22" xfId="53" applyFont="1" applyFill="1" applyBorder="1" applyAlignment="1" applyProtection="1">
      <alignment horizontal="right" vertical="center" shrinkToFit="1"/>
      <protection/>
    </xf>
    <xf numFmtId="38" fontId="3" fillId="0" borderId="11" xfId="52" applyFont="1" applyFill="1" applyBorder="1" applyAlignment="1" applyProtection="1">
      <alignment horizontal="right" vertical="center" shrinkToFit="1"/>
      <protection/>
    </xf>
    <xf numFmtId="38" fontId="3" fillId="0" borderId="20" xfId="52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>
      <alignment horizontal="left" vertical="center"/>
    </xf>
    <xf numFmtId="0" fontId="14" fillId="0" borderId="14" xfId="0" applyFont="1" applyFill="1" applyBorder="1" applyAlignment="1" applyProtection="1">
      <alignment horizontal="center" vertical="center" shrinkToFit="1"/>
      <protection/>
    </xf>
    <xf numFmtId="0" fontId="0" fillId="0" borderId="51" xfId="0" applyFill="1" applyBorder="1" applyAlignment="1">
      <alignment vertical="center" shrinkToFit="1"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distributed" vertical="center"/>
      <protection/>
    </xf>
    <xf numFmtId="38" fontId="6" fillId="0" borderId="50" xfId="52" applyFont="1" applyFill="1" applyBorder="1" applyAlignment="1" applyProtection="1">
      <alignment horizontal="right" vertical="center"/>
      <protection/>
    </xf>
    <xf numFmtId="38" fontId="3" fillId="0" borderId="85" xfId="52" applyFont="1" applyFill="1" applyBorder="1" applyAlignment="1" applyProtection="1">
      <alignment horizontal="right" vertical="center"/>
      <protection/>
    </xf>
    <xf numFmtId="38" fontId="6" fillId="0" borderId="67" xfId="52" applyFont="1" applyFill="1" applyBorder="1" applyAlignment="1" applyProtection="1">
      <alignment horizontal="center" vertical="center"/>
      <protection/>
    </xf>
    <xf numFmtId="38" fontId="6" fillId="0" borderId="50" xfId="52" applyFont="1" applyFill="1" applyBorder="1" applyAlignment="1" applyProtection="1">
      <alignment horizontal="center" vertical="center"/>
      <protection/>
    </xf>
    <xf numFmtId="38" fontId="3" fillId="0" borderId="59" xfId="52" applyFont="1" applyFill="1" applyBorder="1" applyAlignment="1" applyProtection="1">
      <alignment horizontal="right" vertical="center"/>
      <protection/>
    </xf>
    <xf numFmtId="38" fontId="3" fillId="0" borderId="45" xfId="52" applyFont="1" applyFill="1" applyBorder="1" applyAlignment="1" applyProtection="1">
      <alignment horizontal="center" vertical="center"/>
      <protection/>
    </xf>
    <xf numFmtId="38" fontId="0" fillId="0" borderId="20" xfId="52" applyFont="1" applyFill="1" applyBorder="1" applyAlignment="1" applyProtection="1">
      <alignment horizontal="right" vertical="center" shrinkToFit="1"/>
      <protection/>
    </xf>
    <xf numFmtId="38" fontId="6" fillId="0" borderId="44" xfId="52" applyFont="1" applyFill="1" applyBorder="1" applyAlignment="1" applyProtection="1">
      <alignment horizontal="right" vertical="center"/>
      <protection/>
    </xf>
    <xf numFmtId="38" fontId="3" fillId="0" borderId="55" xfId="52" applyFont="1" applyFill="1" applyBorder="1" applyAlignment="1" applyProtection="1">
      <alignment horizontal="center" vertical="center"/>
      <protection/>
    </xf>
    <xf numFmtId="38" fontId="6" fillId="0" borderId="43" xfId="52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vertical="center"/>
      <protection/>
    </xf>
    <xf numFmtId="38" fontId="6" fillId="0" borderId="62" xfId="52" applyFont="1" applyFill="1" applyBorder="1" applyAlignment="1" applyProtection="1">
      <alignment horizontal="right" vertical="center"/>
      <protection/>
    </xf>
    <xf numFmtId="38" fontId="6" fillId="0" borderId="55" xfId="53" applyFont="1" applyFill="1" applyBorder="1" applyAlignment="1" applyProtection="1">
      <alignment horizontal="right" vertical="center"/>
      <protection/>
    </xf>
    <xf numFmtId="38" fontId="6" fillId="33" borderId="32" xfId="52" applyFont="1" applyFill="1" applyBorder="1" applyAlignment="1" applyProtection="1">
      <alignment horizontal="right" vertical="center"/>
      <protection/>
    </xf>
    <xf numFmtId="0" fontId="5" fillId="33" borderId="14" xfId="66" applyFont="1" applyFill="1" applyBorder="1" applyAlignment="1" applyProtection="1">
      <alignment horizontal="center" vertical="center" wrapText="1"/>
      <protection/>
    </xf>
    <xf numFmtId="38" fontId="6" fillId="33" borderId="39" xfId="52" applyFont="1" applyFill="1" applyBorder="1" applyAlignment="1" applyProtection="1">
      <alignment horizontal="right" vertical="center"/>
      <protection/>
    </xf>
    <xf numFmtId="0" fontId="5" fillId="33" borderId="14" xfId="66" applyFont="1" applyFill="1" applyBorder="1" applyAlignment="1" applyProtection="1">
      <alignment horizontal="center" vertical="center"/>
      <protection/>
    </xf>
    <xf numFmtId="38" fontId="6" fillId="33" borderId="58" xfId="52" applyFont="1" applyFill="1" applyBorder="1" applyAlignment="1" applyProtection="1">
      <alignment horizontal="right" vertical="center"/>
      <protection/>
    </xf>
    <xf numFmtId="38" fontId="6" fillId="33" borderId="14" xfId="52" applyFont="1" applyFill="1" applyBorder="1" applyAlignment="1" applyProtection="1">
      <alignment horizontal="right" vertical="center"/>
      <protection/>
    </xf>
    <xf numFmtId="0" fontId="5" fillId="33" borderId="44" xfId="0" applyFont="1" applyFill="1" applyBorder="1" applyAlignment="1" applyProtection="1">
      <alignment horizontal="center" vertical="center"/>
      <protection/>
    </xf>
    <xf numFmtId="38" fontId="3" fillId="33" borderId="30" xfId="52" applyFont="1" applyFill="1" applyBorder="1" applyAlignment="1" applyProtection="1">
      <alignment horizontal="right" vertical="center"/>
      <protection/>
    </xf>
    <xf numFmtId="38" fontId="3" fillId="28" borderId="14" xfId="52" applyFont="1" applyFill="1" applyBorder="1" applyAlignment="1" applyProtection="1">
      <alignment horizontal="right" vertical="center"/>
      <protection locked="0"/>
    </xf>
    <xf numFmtId="38" fontId="3" fillId="28" borderId="57" xfId="52" applyFont="1" applyFill="1" applyBorder="1" applyAlignment="1" applyProtection="1">
      <alignment horizontal="right" vertical="center"/>
      <protection locked="0"/>
    </xf>
    <xf numFmtId="38" fontId="6" fillId="7" borderId="0" xfId="52" applyFont="1" applyFill="1" applyBorder="1" applyAlignment="1" applyProtection="1">
      <alignment horizontal="right" vertical="center"/>
      <protection/>
    </xf>
    <xf numFmtId="0" fontId="44" fillId="0" borderId="0" xfId="68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63" fillId="0" borderId="86" xfId="68" applyFont="1" applyBorder="1" applyAlignment="1">
      <alignment horizontal="center" vertical="center"/>
      <protection/>
    </xf>
    <xf numFmtId="0" fontId="63" fillId="0" borderId="87" xfId="68" applyFont="1" applyBorder="1" applyAlignment="1">
      <alignment horizontal="center" vertical="center"/>
      <protection/>
    </xf>
    <xf numFmtId="0" fontId="63" fillId="0" borderId="88" xfId="68" applyFont="1" applyBorder="1" applyAlignment="1">
      <alignment horizontal="center" vertical="center"/>
      <protection/>
    </xf>
    <xf numFmtId="0" fontId="63" fillId="0" borderId="62" xfId="68" applyFont="1" applyBorder="1" applyAlignment="1">
      <alignment horizontal="left" vertical="center"/>
      <protection/>
    </xf>
    <xf numFmtId="0" fontId="63" fillId="0" borderId="48" xfId="68" applyFont="1" applyBorder="1" applyAlignment="1">
      <alignment horizontal="left" vertical="center"/>
      <protection/>
    </xf>
    <xf numFmtId="0" fontId="63" fillId="0" borderId="32" xfId="68" applyFont="1" applyBorder="1" applyAlignment="1">
      <alignment horizontal="left" vertical="center"/>
      <protection/>
    </xf>
    <xf numFmtId="0" fontId="63" fillId="0" borderId="14" xfId="68" applyFont="1" applyBorder="1" applyAlignment="1">
      <alignment horizontal="left" vertical="center"/>
      <protection/>
    </xf>
    <xf numFmtId="0" fontId="63" fillId="0" borderId="33" xfId="68" applyFont="1" applyBorder="1" applyAlignment="1">
      <alignment horizontal="center" vertical="center"/>
      <protection/>
    </xf>
    <xf numFmtId="0" fontId="63" fillId="0" borderId="89" xfId="68" applyFont="1" applyBorder="1" applyAlignment="1">
      <alignment horizontal="center" vertical="center"/>
      <protection/>
    </xf>
    <xf numFmtId="0" fontId="63" fillId="0" borderId="90" xfId="68" applyFont="1" applyBorder="1" applyAlignment="1">
      <alignment horizontal="center" vertical="center"/>
      <protection/>
    </xf>
    <xf numFmtId="0" fontId="63" fillId="0" borderId="39" xfId="68" applyFont="1" applyBorder="1" applyAlignment="1">
      <alignment horizontal="left" vertical="center"/>
      <protection/>
    </xf>
    <xf numFmtId="0" fontId="63" fillId="0" borderId="80" xfId="68" applyFont="1" applyBorder="1" applyAlignment="1">
      <alignment horizontal="left" vertical="center"/>
      <protection/>
    </xf>
    <xf numFmtId="0" fontId="63" fillId="0" borderId="47" xfId="68" applyFont="1" applyBorder="1" applyAlignment="1">
      <alignment horizontal="left" vertical="center"/>
      <protection/>
    </xf>
    <xf numFmtId="0" fontId="63" fillId="0" borderId="28" xfId="68" applyFont="1" applyBorder="1" applyAlignment="1">
      <alignment horizontal="left" vertical="center"/>
      <protection/>
    </xf>
    <xf numFmtId="2" fontId="44" fillId="28" borderId="27" xfId="68" applyNumberFormat="1" applyFont="1" applyFill="1" applyBorder="1" applyAlignment="1">
      <alignment horizontal="center" vertical="center"/>
      <protection/>
    </xf>
    <xf numFmtId="2" fontId="44" fillId="28" borderId="73" xfId="68" applyNumberFormat="1" applyFont="1" applyFill="1" applyBorder="1" applyAlignment="1">
      <alignment horizontal="center" vertical="center"/>
      <protection/>
    </xf>
    <xf numFmtId="2" fontId="44" fillId="28" borderId="39" xfId="68" applyNumberFormat="1" applyFont="1" applyFill="1" applyBorder="1" applyAlignment="1">
      <alignment horizontal="center" vertical="center"/>
      <protection/>
    </xf>
    <xf numFmtId="2" fontId="44" fillId="28" borderId="32" xfId="68" applyNumberFormat="1" applyFont="1" applyFill="1" applyBorder="1" applyAlignment="1">
      <alignment horizontal="center" vertical="center"/>
      <protection/>
    </xf>
    <xf numFmtId="0" fontId="63" fillId="0" borderId="63" xfId="68" applyFont="1" applyBorder="1" applyAlignment="1">
      <alignment horizontal="left" vertical="center"/>
      <protection/>
    </xf>
    <xf numFmtId="0" fontId="63" fillId="0" borderId="40" xfId="68" applyFont="1" applyBorder="1" applyAlignment="1">
      <alignment horizontal="left" vertical="center"/>
      <protection/>
    </xf>
    <xf numFmtId="0" fontId="63" fillId="0" borderId="17" xfId="68" applyFont="1" applyBorder="1" applyAlignment="1">
      <alignment horizontal="left" vertical="center"/>
      <protection/>
    </xf>
    <xf numFmtId="0" fontId="56" fillId="0" borderId="91" xfId="68" applyFont="1" applyBorder="1" applyAlignment="1">
      <alignment horizontal="center" vertical="center" wrapText="1"/>
      <protection/>
    </xf>
    <xf numFmtId="0" fontId="56" fillId="0" borderId="92" xfId="68" applyFont="1" applyBorder="1" applyAlignment="1">
      <alignment horizontal="center" vertical="center" wrapText="1"/>
      <protection/>
    </xf>
    <xf numFmtId="0" fontId="56" fillId="0" borderId="93" xfId="68" applyFont="1" applyBorder="1" applyAlignment="1">
      <alignment horizontal="center" vertical="center" wrapText="1"/>
      <protection/>
    </xf>
    <xf numFmtId="0" fontId="63" fillId="0" borderId="25" xfId="68" applyFont="1" applyBorder="1" applyAlignment="1">
      <alignment horizontal="center" vertical="center"/>
      <protection/>
    </xf>
    <xf numFmtId="0" fontId="63" fillId="0" borderId="36" xfId="68" applyFont="1" applyBorder="1" applyAlignment="1">
      <alignment horizontal="left" vertical="center"/>
      <protection/>
    </xf>
    <xf numFmtId="0" fontId="65" fillId="0" borderId="33" xfId="68" applyFont="1" applyBorder="1" applyAlignment="1">
      <alignment horizontal="center" vertical="center"/>
      <protection/>
    </xf>
    <xf numFmtId="0" fontId="65" fillId="0" borderId="90" xfId="68" applyFont="1" applyBorder="1" applyAlignment="1">
      <alignment horizontal="center" vertical="center"/>
      <protection/>
    </xf>
    <xf numFmtId="0" fontId="56" fillId="0" borderId="94" xfId="68" applyFont="1" applyBorder="1" applyAlignment="1">
      <alignment horizontal="center" vertical="center" wrapText="1"/>
      <protection/>
    </xf>
    <xf numFmtId="0" fontId="56" fillId="0" borderId="95" xfId="68" applyFont="1" applyBorder="1" applyAlignment="1">
      <alignment horizontal="center" vertical="center" wrapText="1"/>
      <protection/>
    </xf>
    <xf numFmtId="0" fontId="63" fillId="0" borderId="91" xfId="68" applyFont="1" applyBorder="1" applyAlignment="1">
      <alignment horizontal="center" vertical="center"/>
      <protection/>
    </xf>
    <xf numFmtId="0" fontId="63" fillId="0" borderId="96" xfId="68" applyFont="1" applyBorder="1" applyAlignment="1">
      <alignment horizontal="center" vertical="center"/>
      <protection/>
    </xf>
    <xf numFmtId="0" fontId="56" fillId="0" borderId="97" xfId="68" applyFont="1" applyBorder="1" applyAlignment="1">
      <alignment horizontal="center" vertical="center" wrapText="1"/>
      <protection/>
    </xf>
    <xf numFmtId="0" fontId="5" fillId="0" borderId="0" xfId="66" applyFont="1" applyFill="1" applyBorder="1" applyAlignment="1" applyProtection="1">
      <alignment horizontal="right" vertical="center"/>
      <protection/>
    </xf>
    <xf numFmtId="0" fontId="6" fillId="0" borderId="13" xfId="66" applyFont="1" applyBorder="1" applyAlignment="1" applyProtection="1">
      <alignment horizontal="center" vertical="center"/>
      <protection/>
    </xf>
    <xf numFmtId="0" fontId="6" fillId="0" borderId="12" xfId="66" applyFont="1" applyBorder="1" applyAlignment="1" applyProtection="1">
      <alignment horizontal="center" vertical="center"/>
      <protection/>
    </xf>
    <xf numFmtId="0" fontId="6" fillId="0" borderId="98" xfId="66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/>
      <protection/>
    </xf>
    <xf numFmtId="0" fontId="6" fillId="0" borderId="44" xfId="66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6" fillId="28" borderId="11" xfId="66" applyFont="1" applyFill="1" applyBorder="1" applyAlignment="1" applyProtection="1">
      <alignment horizontal="center" vertical="center"/>
      <protection locked="0"/>
    </xf>
    <xf numFmtId="0" fontId="6" fillId="28" borderId="12" xfId="66" applyFont="1" applyFill="1" applyBorder="1" applyAlignment="1" applyProtection="1">
      <alignment horizontal="center" vertical="center"/>
      <protection locked="0"/>
    </xf>
    <xf numFmtId="0" fontId="6" fillId="0" borderId="98" xfId="66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/>
      <protection/>
    </xf>
    <xf numFmtId="0" fontId="6" fillId="28" borderId="13" xfId="66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11" fillId="0" borderId="0" xfId="66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98" fontId="6" fillId="28" borderId="13" xfId="66" applyNumberFormat="1" applyFont="1" applyFill="1" applyBorder="1" applyAlignment="1" applyProtection="1">
      <alignment horizontal="center" vertical="center"/>
      <protection locked="0"/>
    </xf>
    <xf numFmtId="198" fontId="6" fillId="28" borderId="11" xfId="66" applyNumberFormat="1" applyFont="1" applyFill="1" applyBorder="1" applyAlignment="1" applyProtection="1">
      <alignment horizontal="center" vertical="center"/>
      <protection locked="0"/>
    </xf>
    <xf numFmtId="198" fontId="6" fillId="28" borderId="12" xfId="66" applyNumberFormat="1" applyFont="1" applyFill="1" applyBorder="1" applyAlignment="1" applyProtection="1">
      <alignment horizontal="center" vertical="center"/>
      <protection locked="0"/>
    </xf>
    <xf numFmtId="0" fontId="6" fillId="0" borderId="42" xfId="66" applyFont="1" applyBorder="1" applyAlignment="1" applyProtection="1">
      <alignment horizontal="center" vertical="center"/>
      <protection/>
    </xf>
    <xf numFmtId="0" fontId="6" fillId="0" borderId="43" xfId="66" applyFont="1" applyBorder="1" applyAlignment="1" applyProtection="1">
      <alignment horizontal="center" vertical="center"/>
      <protection/>
    </xf>
    <xf numFmtId="0" fontId="6" fillId="0" borderId="52" xfId="66" applyFont="1" applyBorder="1" applyAlignment="1" applyProtection="1">
      <alignment horizontal="center" vertical="center"/>
      <protection/>
    </xf>
    <xf numFmtId="0" fontId="6" fillId="0" borderId="41" xfId="66" applyFont="1" applyBorder="1" applyAlignment="1" applyProtection="1">
      <alignment horizontal="center" vertical="center"/>
      <protection/>
    </xf>
    <xf numFmtId="0" fontId="6" fillId="0" borderId="10" xfId="66" applyFont="1" applyBorder="1" applyAlignment="1" applyProtection="1">
      <alignment horizontal="center" vertical="center"/>
      <protection/>
    </xf>
    <xf numFmtId="0" fontId="6" fillId="0" borderId="53" xfId="66" applyFont="1" applyBorder="1" applyAlignment="1" applyProtection="1">
      <alignment horizontal="center" vertical="center"/>
      <protection/>
    </xf>
    <xf numFmtId="0" fontId="6" fillId="0" borderId="11" xfId="66" applyFont="1" applyBorder="1" applyAlignment="1" applyProtection="1">
      <alignment horizontal="center" vertical="center"/>
      <protection/>
    </xf>
    <xf numFmtId="0" fontId="6" fillId="28" borderId="13" xfId="66" applyFont="1" applyFill="1" applyBorder="1" applyAlignment="1" applyProtection="1">
      <alignment horizontal="center" vertical="center" shrinkToFit="1"/>
      <protection locked="0"/>
    </xf>
    <xf numFmtId="0" fontId="6" fillId="28" borderId="11" xfId="66" applyFont="1" applyFill="1" applyBorder="1" applyAlignment="1" applyProtection="1">
      <alignment horizontal="center" vertical="center" shrinkToFit="1"/>
      <protection locked="0"/>
    </xf>
    <xf numFmtId="0" fontId="6" fillId="28" borderId="12" xfId="66" applyFont="1" applyFill="1" applyBorder="1" applyAlignment="1" applyProtection="1">
      <alignment horizontal="center" vertical="center" shrinkToFit="1"/>
      <protection locked="0"/>
    </xf>
    <xf numFmtId="191" fontId="3" fillId="0" borderId="13" xfId="49" applyNumberFormat="1" applyFont="1" applyFill="1" applyBorder="1" applyAlignment="1" applyProtection="1">
      <alignment horizontal="center" vertical="center"/>
      <protection/>
    </xf>
    <xf numFmtId="191" fontId="3" fillId="0" borderId="11" xfId="49" applyNumberFormat="1" applyFont="1" applyFill="1" applyBorder="1" applyAlignment="1" applyProtection="1">
      <alignment horizontal="center" vertical="center"/>
      <protection/>
    </xf>
    <xf numFmtId="191" fontId="3" fillId="0" borderId="12" xfId="49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0" fillId="0" borderId="51" xfId="0" applyFill="1" applyBorder="1" applyAlignment="1">
      <alignment vertical="center" shrinkToFi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38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198" fontId="13" fillId="0" borderId="13" xfId="0" applyNumberFormat="1" applyFont="1" applyFill="1" applyBorder="1" applyAlignment="1" applyProtection="1">
      <alignment horizontal="center" vertical="center"/>
      <protection locked="0"/>
    </xf>
    <xf numFmtId="198" fontId="13" fillId="0" borderId="11" xfId="0" applyNumberFormat="1" applyFont="1" applyFill="1" applyBorder="1" applyAlignment="1" applyProtection="1">
      <alignment horizontal="center" vertical="center"/>
      <protection locked="0"/>
    </xf>
    <xf numFmtId="198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38" fontId="7" fillId="0" borderId="0" xfId="52" applyFont="1" applyFill="1" applyBorder="1" applyAlignment="1" applyProtection="1">
      <alignment horizontal="left" vertical="center"/>
      <protection/>
    </xf>
    <xf numFmtId="38" fontId="7" fillId="0" borderId="51" xfId="52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53" xfId="0" applyFont="1" applyFill="1" applyBorder="1" applyAlignment="1" applyProtection="1">
      <alignment horizontal="left" vertical="center" wrapText="1"/>
      <protection/>
    </xf>
    <xf numFmtId="38" fontId="1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43" xfId="66" applyFont="1" applyFill="1" applyBorder="1" applyAlignment="1" applyProtection="1">
      <alignment horizontal="left" vertical="center"/>
      <protection/>
    </xf>
    <xf numFmtId="0" fontId="0" fillId="0" borderId="44" xfId="66" applyFont="1" applyFill="1" applyBorder="1" applyAlignment="1" applyProtection="1">
      <alignment horizontal="left" vertical="center"/>
      <protection/>
    </xf>
    <xf numFmtId="38" fontId="0" fillId="0" borderId="15" xfId="52" applyFont="1" applyFill="1" applyBorder="1" applyAlignment="1" applyProtection="1">
      <alignment horizontal="center" vertical="center" shrinkToFit="1"/>
      <protection/>
    </xf>
    <xf numFmtId="38" fontId="0" fillId="0" borderId="14" xfId="52" applyFont="1" applyFill="1" applyBorder="1" applyAlignment="1" applyProtection="1">
      <alignment horizontal="center" vertical="center" shrinkToFit="1"/>
      <protection/>
    </xf>
    <xf numFmtId="38" fontId="0" fillId="0" borderId="31" xfId="52" applyFont="1" applyFill="1" applyBorder="1" applyAlignment="1" applyProtection="1">
      <alignment horizontal="center" vertical="center" shrinkToFit="1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center" vertical="center" shrinkToFit="1"/>
      <protection/>
    </xf>
    <xf numFmtId="0" fontId="0" fillId="0" borderId="50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horizontal="left" vertical="top"/>
      <protection/>
    </xf>
    <xf numFmtId="0" fontId="7" fillId="0" borderId="53" xfId="0" applyFont="1" applyFill="1" applyBorder="1" applyAlignment="1" applyProtection="1">
      <alignment horizontal="left" vertical="top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38" fontId="6" fillId="0" borderId="31" xfId="53" applyFont="1" applyFill="1" applyBorder="1" applyAlignment="1" applyProtection="1">
      <alignment horizontal="right" vertical="center"/>
      <protection/>
    </xf>
    <xf numFmtId="38" fontId="3" fillId="28" borderId="30" xfId="53" applyFont="1" applyFill="1" applyBorder="1" applyAlignment="1" applyProtection="1">
      <alignment horizontal="right" vertical="center"/>
      <protection locked="0"/>
    </xf>
    <xf numFmtId="0" fontId="7" fillId="0" borderId="46" xfId="0" applyFont="1" applyFill="1" applyBorder="1" applyAlignment="1" applyProtection="1">
      <alignment horizontal="left" vertical="center" shrinkToFit="1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8" fontId="3" fillId="28" borderId="84" xfId="53" applyFont="1" applyFill="1" applyBorder="1" applyAlignment="1" applyProtection="1">
      <alignment horizontal="right" vertical="center"/>
      <protection locked="0"/>
    </xf>
    <xf numFmtId="38" fontId="6" fillId="0" borderId="0" xfId="53" applyFont="1" applyFill="1" applyBorder="1" applyAlignment="1" applyProtection="1">
      <alignment horizontal="right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8" fontId="66" fillId="0" borderId="40" xfId="53" applyFont="1" applyFill="1" applyBorder="1" applyAlignment="1" applyProtection="1">
      <alignment horizontal="right" vertical="center"/>
      <protection/>
    </xf>
    <xf numFmtId="38" fontId="66" fillId="0" borderId="21" xfId="53" applyFont="1" applyFill="1" applyBorder="1" applyAlignment="1" applyProtection="1">
      <alignment horizontal="right" vertical="center"/>
      <protection/>
    </xf>
    <xf numFmtId="38" fontId="66" fillId="0" borderId="44" xfId="53" applyFont="1" applyFill="1" applyBorder="1" applyAlignment="1" applyProtection="1">
      <alignment horizontal="right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8" fontId="6" fillId="0" borderId="47" xfId="53" applyFont="1" applyFill="1" applyBorder="1" applyAlignment="1" applyProtection="1">
      <alignment horizontal="right" vertical="center"/>
      <protection/>
    </xf>
    <xf numFmtId="38" fontId="6" fillId="0" borderId="59" xfId="53" applyFont="1" applyFill="1" applyBorder="1" applyAlignment="1" applyProtection="1">
      <alignment horizontal="right" vertical="center"/>
      <protection/>
    </xf>
    <xf numFmtId="38" fontId="6" fillId="0" borderId="73" xfId="53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38" fontId="6" fillId="0" borderId="39" xfId="53" applyFont="1" applyFill="1" applyBorder="1" applyAlignment="1" applyProtection="1">
      <alignment horizontal="right" vertical="center"/>
      <protection/>
    </xf>
    <xf numFmtId="38" fontId="3" fillId="0" borderId="30" xfId="53" applyFont="1" applyFill="1" applyBorder="1" applyAlignment="1" applyProtection="1">
      <alignment horizontal="right" vertical="center"/>
      <protection/>
    </xf>
    <xf numFmtId="0" fontId="5" fillId="0" borderId="44" xfId="0" applyFont="1" applyFill="1" applyBorder="1" applyAlignment="1" applyProtection="1">
      <alignment horizontal="center" vertical="center" wrapText="1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38" fontId="3" fillId="0" borderId="84" xfId="53" applyFont="1" applyFill="1" applyBorder="1" applyAlignment="1" applyProtection="1">
      <alignment horizontal="right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38" fontId="6" fillId="0" borderId="58" xfId="53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6" fillId="0" borderId="14" xfId="53" applyFont="1" applyFill="1" applyBorder="1" applyAlignment="1" applyProtection="1">
      <alignment horizontal="right" vertical="center"/>
      <protection/>
    </xf>
    <xf numFmtId="38" fontId="6" fillId="0" borderId="45" xfId="53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38" fontId="6" fillId="0" borderId="59" xfId="53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left" vertical="center"/>
      <protection/>
    </xf>
    <xf numFmtId="0" fontId="0" fillId="0" borderId="31" xfId="66" applyFont="1" applyFill="1" applyBorder="1" applyAlignment="1" applyProtection="1">
      <alignment horizontal="left" vertical="center"/>
      <protection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14" fillId="0" borderId="14" xfId="66" applyFont="1" applyFill="1" applyBorder="1" applyAlignment="1" applyProtection="1">
      <alignment horizontal="left" vertical="center" shrinkToFit="1"/>
      <protection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9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7</xdr:col>
      <xdr:colOff>476250</xdr:colOff>
      <xdr:row>5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86325" y="390525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A13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19.125" style="459" bestFit="1" customWidth="1"/>
  </cols>
  <sheetData>
    <row r="1" ht="13.5">
      <c r="A1" s="459" t="s">
        <v>629</v>
      </c>
    </row>
    <row r="2" ht="13.5">
      <c r="A2" s="459">
        <v>44198</v>
      </c>
    </row>
    <row r="3" ht="13.5">
      <c r="A3" s="459">
        <v>44242</v>
      </c>
    </row>
    <row r="4" ht="13.5">
      <c r="A4" s="459">
        <v>44270</v>
      </c>
    </row>
    <row r="5" ht="13.5">
      <c r="A5" s="459">
        <v>44298</v>
      </c>
    </row>
    <row r="6" ht="13.5">
      <c r="A6" s="459">
        <v>44322</v>
      </c>
    </row>
    <row r="7" ht="13.5">
      <c r="A7" s="459">
        <v>44361</v>
      </c>
    </row>
    <row r="8" ht="13.5">
      <c r="A8" s="459">
        <v>44389</v>
      </c>
    </row>
    <row r="9" ht="13.5">
      <c r="A9" s="459">
        <v>44424</v>
      </c>
    </row>
    <row r="10" ht="13.5">
      <c r="A10" s="459">
        <v>44452</v>
      </c>
    </row>
    <row r="11" ht="13.5">
      <c r="A11" s="459">
        <v>44480</v>
      </c>
    </row>
    <row r="12" ht="13.5">
      <c r="A12" s="459">
        <v>44515</v>
      </c>
    </row>
    <row r="13" ht="13.5">
      <c r="A13" s="459">
        <v>44543</v>
      </c>
    </row>
  </sheetData>
  <sheetProtection password="CCCF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38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H1" s="2"/>
    </row>
    <row r="2" spans="2:157" ht="28.5" customHeight="1">
      <c r="B2" s="12" t="s">
        <v>121</v>
      </c>
      <c r="C2" s="12"/>
      <c r="D2" s="12"/>
      <c r="E2" s="607" t="s">
        <v>6</v>
      </c>
      <c r="F2" s="608"/>
      <c r="G2" s="630"/>
      <c r="H2" s="623">
        <f>'表紙'!E3</f>
        <v>0</v>
      </c>
      <c r="I2" s="624"/>
      <c r="J2" s="624"/>
      <c r="K2" s="624"/>
      <c r="L2" s="624"/>
      <c r="M2" s="625"/>
      <c r="N2" s="607" t="s">
        <v>394</v>
      </c>
      <c r="O2" s="608"/>
      <c r="P2" s="630"/>
      <c r="Q2" s="624">
        <f>'表紙'!K3</f>
        <v>0</v>
      </c>
      <c r="R2" s="624"/>
      <c r="S2" s="624"/>
      <c r="T2" s="624"/>
      <c r="U2" s="624"/>
      <c r="V2" s="625"/>
      <c r="W2" s="607" t="s">
        <v>8</v>
      </c>
      <c r="X2" s="608"/>
      <c r="Y2" s="630"/>
      <c r="Z2" s="623">
        <f>'表紙'!P3</f>
        <v>0</v>
      </c>
      <c r="AA2" s="624"/>
      <c r="AB2" s="624"/>
      <c r="AC2" s="625"/>
      <c r="FA2" s="2"/>
    </row>
    <row r="3" spans="2:29" ht="28.5" customHeight="1">
      <c r="B3" s="6"/>
      <c r="C3" s="6"/>
      <c r="D3" s="6"/>
      <c r="E3" s="603" t="s">
        <v>9</v>
      </c>
      <c r="F3" s="604"/>
      <c r="G3" s="635"/>
      <c r="H3" s="636">
        <f>'表紙'!E4</f>
        <v>0</v>
      </c>
      <c r="I3" s="637"/>
      <c r="J3" s="637"/>
      <c r="K3" s="637"/>
      <c r="L3" s="637"/>
      <c r="M3" s="638"/>
      <c r="N3" s="607" t="s">
        <v>265</v>
      </c>
      <c r="O3" s="608"/>
      <c r="P3" s="630"/>
      <c r="Q3" s="628">
        <f>'表紙'!K4</f>
        <v>0</v>
      </c>
      <c r="R3" s="628"/>
      <c r="S3" s="628"/>
      <c r="T3" s="628"/>
      <c r="U3" s="628"/>
      <c r="V3" s="629"/>
      <c r="W3" s="607" t="s">
        <v>10</v>
      </c>
      <c r="X3" s="608"/>
      <c r="Y3" s="630"/>
      <c r="Z3" s="626">
        <f>SUM(O4+O18)</f>
        <v>0</v>
      </c>
      <c r="AA3" s="627"/>
      <c r="AB3" s="627"/>
      <c r="AC3" s="40" t="s">
        <v>1</v>
      </c>
    </row>
    <row r="4" spans="3:18" s="8" customFormat="1" ht="27.75" customHeight="1">
      <c r="C4" s="616" t="s">
        <v>173</v>
      </c>
      <c r="D4" s="616"/>
      <c r="E4" s="616"/>
      <c r="F4" s="617" t="s">
        <v>11</v>
      </c>
      <c r="G4" s="617"/>
      <c r="H4" s="618">
        <f>SUM(E17+J17+O17+T17+Y17)</f>
        <v>37600</v>
      </c>
      <c r="I4" s="618"/>
      <c r="J4" s="9" t="s">
        <v>1</v>
      </c>
      <c r="K4" s="9" t="s">
        <v>266</v>
      </c>
      <c r="L4" s="10"/>
      <c r="M4" s="11" t="s">
        <v>123</v>
      </c>
      <c r="N4" s="11"/>
      <c r="O4" s="619">
        <f>SUM(F17+K17+P17+U17+Z17)</f>
        <v>0</v>
      </c>
      <c r="P4" s="620"/>
      <c r="Q4" s="621" t="s">
        <v>1</v>
      </c>
      <c r="R4" s="621"/>
    </row>
    <row r="5" spans="2:29" ht="21" customHeight="1">
      <c r="B5" s="607" t="s">
        <v>141</v>
      </c>
      <c r="C5" s="608"/>
      <c r="D5" s="608"/>
      <c r="E5" s="609"/>
      <c r="F5" s="18" t="s">
        <v>127</v>
      </c>
      <c r="G5" s="607"/>
      <c r="H5" s="608"/>
      <c r="I5" s="608"/>
      <c r="J5" s="608"/>
      <c r="K5" s="38"/>
      <c r="L5" s="608" t="s">
        <v>142</v>
      </c>
      <c r="M5" s="608"/>
      <c r="N5" s="608"/>
      <c r="O5" s="609"/>
      <c r="P5" s="18" t="s">
        <v>127</v>
      </c>
      <c r="Q5" s="607" t="s">
        <v>143</v>
      </c>
      <c r="R5" s="608"/>
      <c r="S5" s="608"/>
      <c r="T5" s="608"/>
      <c r="U5" s="38" t="s">
        <v>127</v>
      </c>
      <c r="V5" s="608" t="s">
        <v>128</v>
      </c>
      <c r="W5" s="608"/>
      <c r="X5" s="608"/>
      <c r="Y5" s="609"/>
      <c r="Z5" s="18" t="s">
        <v>127</v>
      </c>
      <c r="AA5" s="622" t="s">
        <v>267</v>
      </c>
      <c r="AB5" s="612"/>
      <c r="AC5" s="613"/>
    </row>
    <row r="6" spans="2:29" ht="21" customHeight="1">
      <c r="B6" s="133"/>
      <c r="C6" s="150" t="s">
        <v>99</v>
      </c>
      <c r="D6" s="145" t="s">
        <v>415</v>
      </c>
      <c r="E6" s="219">
        <v>2000</v>
      </c>
      <c r="F6" s="448"/>
      <c r="G6" s="173"/>
      <c r="H6" s="149"/>
      <c r="I6" s="321"/>
      <c r="J6" s="223"/>
      <c r="K6" s="445"/>
      <c r="L6" s="1"/>
      <c r="M6" s="101" t="s">
        <v>483</v>
      </c>
      <c r="N6" s="437"/>
      <c r="O6" s="220">
        <v>1450</v>
      </c>
      <c r="P6" s="448"/>
      <c r="Q6" s="117"/>
      <c r="R6" s="475" t="s">
        <v>106</v>
      </c>
      <c r="S6" s="470" t="s">
        <v>485</v>
      </c>
      <c r="T6" s="223">
        <v>2450</v>
      </c>
      <c r="U6" s="448"/>
      <c r="V6" s="1"/>
      <c r="W6" s="143" t="s">
        <v>321</v>
      </c>
      <c r="X6" s="1"/>
      <c r="Y6" s="219">
        <v>1050</v>
      </c>
      <c r="Z6" s="448"/>
      <c r="AA6" s="320"/>
      <c r="AB6" s="14"/>
      <c r="AC6" s="185"/>
    </row>
    <row r="7" spans="2:29" ht="21" customHeight="1">
      <c r="B7" s="96"/>
      <c r="C7" s="257" t="s">
        <v>325</v>
      </c>
      <c r="D7" s="132" t="s">
        <v>415</v>
      </c>
      <c r="E7" s="220">
        <v>1850</v>
      </c>
      <c r="F7" s="449"/>
      <c r="G7" s="123"/>
      <c r="H7" s="729" t="s">
        <v>322</v>
      </c>
      <c r="I7" s="730"/>
      <c r="J7" s="224">
        <v>950</v>
      </c>
      <c r="K7" s="446"/>
      <c r="L7" s="103"/>
      <c r="M7" s="101" t="s">
        <v>326</v>
      </c>
      <c r="N7" s="437"/>
      <c r="O7" s="220">
        <v>2600</v>
      </c>
      <c r="P7" s="446"/>
      <c r="Q7" s="96"/>
      <c r="R7" s="101" t="s">
        <v>324</v>
      </c>
      <c r="S7" s="97" t="s">
        <v>476</v>
      </c>
      <c r="T7" s="224">
        <v>1300</v>
      </c>
      <c r="U7" s="446"/>
      <c r="V7" s="103"/>
      <c r="W7" s="101" t="s">
        <v>323</v>
      </c>
      <c r="X7" s="103"/>
      <c r="Y7" s="220">
        <v>1550</v>
      </c>
      <c r="Z7" s="446"/>
      <c r="AA7" s="320"/>
      <c r="AB7" s="14"/>
      <c r="AC7" s="185"/>
    </row>
    <row r="8" spans="2:29" ht="21" customHeight="1">
      <c r="B8" s="96"/>
      <c r="C8" s="257" t="s">
        <v>106</v>
      </c>
      <c r="D8" s="132" t="s">
        <v>415</v>
      </c>
      <c r="E8" s="220">
        <v>2050</v>
      </c>
      <c r="F8" s="446"/>
      <c r="G8" s="123"/>
      <c r="H8" s="257"/>
      <c r="I8" s="267"/>
      <c r="J8" s="224"/>
      <c r="K8" s="443"/>
      <c r="L8" s="103"/>
      <c r="M8" s="101" t="s">
        <v>327</v>
      </c>
      <c r="N8" s="437"/>
      <c r="O8" s="220">
        <v>1050</v>
      </c>
      <c r="P8" s="446"/>
      <c r="Q8" s="96"/>
      <c r="R8" s="101" t="s">
        <v>113</v>
      </c>
      <c r="S8" s="97" t="s">
        <v>476</v>
      </c>
      <c r="T8" s="224">
        <v>800</v>
      </c>
      <c r="U8" s="446"/>
      <c r="V8" s="103"/>
      <c r="W8" s="725" t="s">
        <v>633</v>
      </c>
      <c r="X8" s="726"/>
      <c r="Y8" s="727"/>
      <c r="Z8" s="443"/>
      <c r="AA8" s="320"/>
      <c r="AB8" s="14"/>
      <c r="AC8" s="185"/>
    </row>
    <row r="9" spans="2:29" ht="21" customHeight="1">
      <c r="B9" s="96"/>
      <c r="C9" s="257" t="s">
        <v>108</v>
      </c>
      <c r="D9" s="132" t="s">
        <v>415</v>
      </c>
      <c r="E9" s="220">
        <v>1750</v>
      </c>
      <c r="F9" s="446"/>
      <c r="G9" s="123"/>
      <c r="H9" s="257"/>
      <c r="I9" s="267"/>
      <c r="J9" s="224"/>
      <c r="K9" s="443"/>
      <c r="L9" s="103"/>
      <c r="M9" s="101" t="s">
        <v>330</v>
      </c>
      <c r="N9" s="437"/>
      <c r="O9" s="220">
        <v>350</v>
      </c>
      <c r="P9" s="446"/>
      <c r="Q9" s="96"/>
      <c r="R9" s="105"/>
      <c r="S9" s="99"/>
      <c r="T9" s="224"/>
      <c r="U9" s="443"/>
      <c r="V9" s="103"/>
      <c r="W9" s="101" t="s">
        <v>328</v>
      </c>
      <c r="X9" s="103"/>
      <c r="Y9" s="220">
        <v>750</v>
      </c>
      <c r="Z9" s="446"/>
      <c r="AA9" s="320"/>
      <c r="AB9" s="14"/>
      <c r="AC9" s="185"/>
    </row>
    <row r="10" spans="2:29" ht="21" customHeight="1">
      <c r="B10" s="96"/>
      <c r="C10" s="257" t="s">
        <v>110</v>
      </c>
      <c r="D10" s="132" t="s">
        <v>415</v>
      </c>
      <c r="E10" s="220">
        <v>2800</v>
      </c>
      <c r="F10" s="446"/>
      <c r="G10" s="123"/>
      <c r="H10" s="257"/>
      <c r="I10" s="269"/>
      <c r="J10" s="224"/>
      <c r="K10" s="443"/>
      <c r="L10" s="103"/>
      <c r="M10" s="101" t="s">
        <v>331</v>
      </c>
      <c r="N10" s="437"/>
      <c r="O10" s="220">
        <v>1150</v>
      </c>
      <c r="P10" s="446"/>
      <c r="Q10" s="96"/>
      <c r="R10" s="105"/>
      <c r="S10" s="99"/>
      <c r="T10" s="224"/>
      <c r="U10" s="443"/>
      <c r="V10" s="103"/>
      <c r="W10" s="101" t="s">
        <v>329</v>
      </c>
      <c r="X10" s="103"/>
      <c r="Y10" s="220">
        <v>950</v>
      </c>
      <c r="Z10" s="446"/>
      <c r="AA10" s="320"/>
      <c r="AB10" s="14"/>
      <c r="AC10" s="185"/>
    </row>
    <row r="11" spans="2:29" ht="21" customHeight="1">
      <c r="B11" s="96"/>
      <c r="C11" s="257" t="s">
        <v>111</v>
      </c>
      <c r="D11" s="132" t="s">
        <v>415</v>
      </c>
      <c r="E11" s="220">
        <v>1700</v>
      </c>
      <c r="F11" s="446"/>
      <c r="G11" s="123"/>
      <c r="H11" s="257"/>
      <c r="I11" s="269"/>
      <c r="J11" s="224"/>
      <c r="K11" s="443"/>
      <c r="L11" s="103"/>
      <c r="M11" s="101" t="s">
        <v>486</v>
      </c>
      <c r="N11" s="437" t="s">
        <v>487</v>
      </c>
      <c r="O11" s="220">
        <v>1700</v>
      </c>
      <c r="P11" s="446"/>
      <c r="Q11" s="96"/>
      <c r="R11" s="105"/>
      <c r="S11" s="99"/>
      <c r="T11" s="224"/>
      <c r="U11" s="443"/>
      <c r="V11" s="103"/>
      <c r="W11" s="105"/>
      <c r="X11" s="103"/>
      <c r="Y11" s="220"/>
      <c r="Z11" s="443"/>
      <c r="AA11" s="320"/>
      <c r="AB11" s="14"/>
      <c r="AC11" s="185"/>
    </row>
    <row r="12" spans="2:29" ht="21" customHeight="1">
      <c r="B12" s="130" t="s">
        <v>616</v>
      </c>
      <c r="C12" s="252" t="s">
        <v>60</v>
      </c>
      <c r="D12" s="132" t="s">
        <v>418</v>
      </c>
      <c r="E12" s="220">
        <v>2600</v>
      </c>
      <c r="F12" s="446"/>
      <c r="G12" s="123"/>
      <c r="H12" s="257"/>
      <c r="I12" s="269"/>
      <c r="J12" s="224"/>
      <c r="K12" s="443"/>
      <c r="L12" s="103"/>
      <c r="M12" s="101"/>
      <c r="N12" s="437"/>
      <c r="O12" s="220"/>
      <c r="P12" s="443"/>
      <c r="Q12" s="96"/>
      <c r="R12" s="105"/>
      <c r="S12" s="99"/>
      <c r="T12" s="224"/>
      <c r="U12" s="443"/>
      <c r="V12" s="103"/>
      <c r="W12" s="105"/>
      <c r="X12" s="103"/>
      <c r="Y12" s="220"/>
      <c r="Z12" s="443"/>
      <c r="AA12" s="320"/>
      <c r="AB12" s="14" t="s">
        <v>612</v>
      </c>
      <c r="AC12" s="185"/>
    </row>
    <row r="13" spans="2:29" ht="21" customHeight="1">
      <c r="B13" s="96"/>
      <c r="C13" s="257" t="s">
        <v>116</v>
      </c>
      <c r="D13" s="132" t="s">
        <v>418</v>
      </c>
      <c r="E13" s="220">
        <v>3150</v>
      </c>
      <c r="F13" s="446"/>
      <c r="G13" s="123"/>
      <c r="H13" s="257"/>
      <c r="I13" s="287"/>
      <c r="J13" s="224"/>
      <c r="K13" s="443"/>
      <c r="L13" s="103"/>
      <c r="M13" s="105"/>
      <c r="N13" s="105"/>
      <c r="O13" s="220"/>
      <c r="P13" s="443"/>
      <c r="Q13" s="96"/>
      <c r="R13" s="105"/>
      <c r="S13" s="99"/>
      <c r="T13" s="224"/>
      <c r="U13" s="443"/>
      <c r="V13" s="103"/>
      <c r="W13" s="105"/>
      <c r="X13" s="103"/>
      <c r="Y13" s="220"/>
      <c r="Z13" s="443"/>
      <c r="AA13" s="320"/>
      <c r="AC13" s="185"/>
    </row>
    <row r="14" spans="2:29" ht="21" customHeight="1">
      <c r="B14" s="96"/>
      <c r="C14" s="257" t="s">
        <v>566</v>
      </c>
      <c r="D14" s="132" t="s">
        <v>415</v>
      </c>
      <c r="E14" s="220">
        <v>1600</v>
      </c>
      <c r="F14" s="446"/>
      <c r="G14" s="123"/>
      <c r="H14" s="257"/>
      <c r="I14" s="269"/>
      <c r="J14" s="224"/>
      <c r="K14" s="443"/>
      <c r="L14" s="103"/>
      <c r="M14" s="105"/>
      <c r="N14" s="105"/>
      <c r="O14" s="220"/>
      <c r="P14" s="443"/>
      <c r="Q14" s="96"/>
      <c r="R14" s="105"/>
      <c r="S14" s="99"/>
      <c r="T14" s="224"/>
      <c r="U14" s="443"/>
      <c r="V14" s="103"/>
      <c r="W14" s="105"/>
      <c r="X14" s="103"/>
      <c r="Y14" s="220"/>
      <c r="Z14" s="443"/>
      <c r="AA14" s="320"/>
      <c r="AB14" s="14"/>
      <c r="AC14" s="185"/>
    </row>
    <row r="15" spans="2:29" ht="21" customHeight="1">
      <c r="B15" s="96"/>
      <c r="C15" s="257"/>
      <c r="D15" s="132"/>
      <c r="E15" s="220"/>
      <c r="F15" s="443"/>
      <c r="G15" s="123"/>
      <c r="H15" s="257"/>
      <c r="I15" s="269"/>
      <c r="J15" s="224"/>
      <c r="K15" s="443"/>
      <c r="L15" s="103"/>
      <c r="M15" s="105"/>
      <c r="N15" s="105"/>
      <c r="O15" s="220"/>
      <c r="P15" s="443"/>
      <c r="Q15" s="96"/>
      <c r="R15" s="105"/>
      <c r="S15" s="99"/>
      <c r="T15" s="224"/>
      <c r="U15" s="443"/>
      <c r="V15" s="103"/>
      <c r="W15" s="105"/>
      <c r="X15" s="103"/>
      <c r="Y15" s="220"/>
      <c r="Z15" s="443"/>
      <c r="AA15" s="320"/>
      <c r="AB15" s="295"/>
      <c r="AC15" s="185"/>
    </row>
    <row r="16" spans="2:29" ht="21" customHeight="1">
      <c r="B16" s="133"/>
      <c r="C16" s="150"/>
      <c r="D16" s="152"/>
      <c r="E16" s="222"/>
      <c r="F16" s="443"/>
      <c r="G16" s="172"/>
      <c r="H16" s="152"/>
      <c r="I16" s="277"/>
      <c r="J16" s="223"/>
      <c r="K16" s="443"/>
      <c r="L16" s="1"/>
      <c r="M16" s="134"/>
      <c r="N16" s="134"/>
      <c r="O16" s="222"/>
      <c r="P16" s="443"/>
      <c r="Q16" s="133"/>
      <c r="R16" s="134"/>
      <c r="S16" s="124"/>
      <c r="T16" s="223"/>
      <c r="U16" s="443"/>
      <c r="V16" s="1"/>
      <c r="W16" s="1"/>
      <c r="X16" s="1"/>
      <c r="Y16" s="222"/>
      <c r="Z16" s="443"/>
      <c r="AA16" s="320"/>
      <c r="AB16" s="14"/>
      <c r="AC16" s="185"/>
    </row>
    <row r="17" spans="2:29" ht="21" customHeight="1">
      <c r="B17" s="607" t="s">
        <v>2</v>
      </c>
      <c r="C17" s="608"/>
      <c r="D17" s="608"/>
      <c r="E17" s="227">
        <f>SUM(E6:E16)</f>
        <v>19500</v>
      </c>
      <c r="F17" s="272">
        <f>SUM(F6:F16)</f>
        <v>0</v>
      </c>
      <c r="G17" s="607" t="s">
        <v>68</v>
      </c>
      <c r="H17" s="608"/>
      <c r="I17" s="609"/>
      <c r="J17" s="163">
        <f>SUM(J6:J16)</f>
        <v>950</v>
      </c>
      <c r="K17" s="322">
        <f>SUM(K6:K16)</f>
        <v>0</v>
      </c>
      <c r="L17" s="608" t="s">
        <v>2</v>
      </c>
      <c r="M17" s="608"/>
      <c r="N17" s="608"/>
      <c r="O17" s="227">
        <f>SUM(O6:O16)</f>
        <v>8300</v>
      </c>
      <c r="P17" s="505">
        <f>SUM(P6:P16)</f>
        <v>0</v>
      </c>
      <c r="Q17" s="607" t="s">
        <v>2</v>
      </c>
      <c r="R17" s="608"/>
      <c r="S17" s="609"/>
      <c r="T17" s="163">
        <f>SUM(T6:T16)</f>
        <v>4550</v>
      </c>
      <c r="U17" s="506">
        <f>SUM(U6:U16)</f>
        <v>0</v>
      </c>
      <c r="V17" s="608" t="s">
        <v>2</v>
      </c>
      <c r="W17" s="608"/>
      <c r="X17" s="608"/>
      <c r="Y17" s="227">
        <f>SUM(Y6:Y7)+SUM(Y9:Y16)</f>
        <v>4300</v>
      </c>
      <c r="Z17" s="483">
        <f>SUM(Z6:Z16)</f>
        <v>0</v>
      </c>
      <c r="AA17" s="731"/>
      <c r="AB17" s="732"/>
      <c r="AC17" s="171"/>
    </row>
    <row r="18" spans="2:35" ht="27.75" customHeight="1">
      <c r="B18" s="2"/>
      <c r="C18" s="616" t="s">
        <v>174</v>
      </c>
      <c r="D18" s="616"/>
      <c r="E18" s="616"/>
      <c r="F18" s="617" t="s">
        <v>11</v>
      </c>
      <c r="G18" s="617"/>
      <c r="H18" s="618">
        <f>SUM(E30+J30+O30+T30+Y30)</f>
        <v>12550</v>
      </c>
      <c r="I18" s="617"/>
      <c r="J18" s="9" t="s">
        <v>1</v>
      </c>
      <c r="K18" s="9" t="s">
        <v>268</v>
      </c>
      <c r="L18" s="10"/>
      <c r="M18" s="11" t="s">
        <v>123</v>
      </c>
      <c r="N18" s="11"/>
      <c r="O18" s="619">
        <f>SUM(F30+K30+P30+U30+Z30)</f>
        <v>0</v>
      </c>
      <c r="P18" s="620"/>
      <c r="Q18" s="621" t="s">
        <v>1</v>
      </c>
      <c r="R18" s="621"/>
      <c r="S18" s="2"/>
      <c r="T18" s="5"/>
      <c r="U18" s="5"/>
      <c r="V18" s="2"/>
      <c r="W18" s="2"/>
      <c r="X18" s="2"/>
      <c r="Y18" s="2"/>
      <c r="Z18" s="2"/>
      <c r="AA18" s="606"/>
      <c r="AB18" s="606"/>
      <c r="AC18" s="5"/>
      <c r="AD18" s="2"/>
      <c r="AE18" s="2"/>
      <c r="AF18" s="2"/>
      <c r="AG18" s="2"/>
      <c r="AH18" s="2"/>
      <c r="AI18" s="2"/>
    </row>
    <row r="19" spans="2:29" ht="21" customHeight="1">
      <c r="B19" s="710" t="s">
        <v>141</v>
      </c>
      <c r="C19" s="728"/>
      <c r="D19" s="728"/>
      <c r="E19" s="728"/>
      <c r="F19" s="326" t="s">
        <v>127</v>
      </c>
      <c r="G19" s="710" t="s">
        <v>141</v>
      </c>
      <c r="H19" s="728"/>
      <c r="I19" s="728"/>
      <c r="J19" s="728"/>
      <c r="K19" s="326" t="s">
        <v>127</v>
      </c>
      <c r="L19" s="710" t="s">
        <v>142</v>
      </c>
      <c r="M19" s="728"/>
      <c r="N19" s="728"/>
      <c r="O19" s="692"/>
      <c r="P19" s="151" t="s">
        <v>127</v>
      </c>
      <c r="Q19" s="728" t="s">
        <v>143</v>
      </c>
      <c r="R19" s="728"/>
      <c r="S19" s="728"/>
      <c r="T19" s="728"/>
      <c r="U19" s="325" t="s">
        <v>127</v>
      </c>
      <c r="V19" s="607" t="s">
        <v>128</v>
      </c>
      <c r="W19" s="608"/>
      <c r="X19" s="608"/>
      <c r="Y19" s="609"/>
      <c r="Z19" s="19" t="s">
        <v>127</v>
      </c>
      <c r="AA19" s="612" t="s">
        <v>267</v>
      </c>
      <c r="AB19" s="612"/>
      <c r="AC19" s="613"/>
    </row>
    <row r="20" spans="2:29" ht="21" customHeight="1">
      <c r="B20" s="174" t="s">
        <v>617</v>
      </c>
      <c r="C20" s="149" t="s">
        <v>117</v>
      </c>
      <c r="D20" s="357" t="s">
        <v>417</v>
      </c>
      <c r="E20" s="210">
        <v>2800</v>
      </c>
      <c r="F20" s="448"/>
      <c r="G20" s="117"/>
      <c r="H20" s="119"/>
      <c r="I20" s="137"/>
      <c r="J20" s="190"/>
      <c r="K20" s="445"/>
      <c r="L20" s="117"/>
      <c r="M20" s="476" t="s">
        <v>332</v>
      </c>
      <c r="N20" s="141" t="s">
        <v>438</v>
      </c>
      <c r="O20" s="219">
        <v>950</v>
      </c>
      <c r="P20" s="448"/>
      <c r="Q20" s="118"/>
      <c r="R20" s="476" t="s">
        <v>333</v>
      </c>
      <c r="S20" s="120"/>
      <c r="T20" s="521">
        <v>1000</v>
      </c>
      <c r="U20" s="448"/>
      <c r="V20" s="117"/>
      <c r="W20" s="476" t="s">
        <v>334</v>
      </c>
      <c r="X20" s="120"/>
      <c r="Y20" s="228">
        <v>750</v>
      </c>
      <c r="Z20" s="448"/>
      <c r="AA20" s="196"/>
      <c r="AB20" s="144" t="s">
        <v>622</v>
      </c>
      <c r="AC20" s="199"/>
    </row>
    <row r="21" spans="2:29" ht="21" customHeight="1">
      <c r="B21" s="96"/>
      <c r="C21" s="105" t="s">
        <v>454</v>
      </c>
      <c r="D21" s="323" t="s">
        <v>420</v>
      </c>
      <c r="E21" s="211">
        <v>2050</v>
      </c>
      <c r="F21" s="446"/>
      <c r="G21" s="96"/>
      <c r="H21" s="105"/>
      <c r="I21" s="106"/>
      <c r="J21" s="248"/>
      <c r="K21" s="443"/>
      <c r="L21" s="96"/>
      <c r="M21" s="105"/>
      <c r="N21" s="108"/>
      <c r="O21" s="220"/>
      <c r="P21" s="443"/>
      <c r="Q21" s="103"/>
      <c r="R21" s="105"/>
      <c r="S21" s="99"/>
      <c r="T21" s="224"/>
      <c r="U21" s="443"/>
      <c r="V21" s="96"/>
      <c r="W21" s="101" t="s">
        <v>335</v>
      </c>
      <c r="X21" s="99"/>
      <c r="Y21" s="229">
        <v>100</v>
      </c>
      <c r="Z21" s="446"/>
      <c r="AA21" s="196"/>
      <c r="AB21" s="144"/>
      <c r="AC21" s="199"/>
    </row>
    <row r="22" spans="2:29" ht="21" customHeight="1">
      <c r="B22" s="96"/>
      <c r="C22" s="105" t="s">
        <v>336</v>
      </c>
      <c r="D22" s="498" t="s">
        <v>551</v>
      </c>
      <c r="E22" s="211">
        <v>350</v>
      </c>
      <c r="F22" s="446"/>
      <c r="G22" s="96"/>
      <c r="H22" s="105" t="s">
        <v>337</v>
      </c>
      <c r="I22" s="243" t="s">
        <v>420</v>
      </c>
      <c r="J22" s="224">
        <v>1150</v>
      </c>
      <c r="K22" s="446"/>
      <c r="L22" s="96"/>
      <c r="M22" s="101"/>
      <c r="N22" s="439"/>
      <c r="O22" s="220"/>
      <c r="P22" s="443"/>
      <c r="Q22" s="103"/>
      <c r="R22" s="105"/>
      <c r="S22" s="99"/>
      <c r="T22" s="224"/>
      <c r="U22" s="443"/>
      <c r="V22" s="96"/>
      <c r="W22" s="101" t="s">
        <v>338</v>
      </c>
      <c r="X22" s="99"/>
      <c r="Y22" s="229">
        <v>150</v>
      </c>
      <c r="Z22" s="446"/>
      <c r="AA22" s="196"/>
      <c r="AB22" s="143"/>
      <c r="AC22" s="199"/>
    </row>
    <row r="23" spans="2:29" ht="21" customHeight="1">
      <c r="B23" s="96"/>
      <c r="C23" s="105"/>
      <c r="D23" s="103"/>
      <c r="E23" s="211"/>
      <c r="F23" s="443"/>
      <c r="G23" s="96"/>
      <c r="H23" s="105" t="s">
        <v>339</v>
      </c>
      <c r="I23" s="243" t="s">
        <v>420</v>
      </c>
      <c r="J23" s="224">
        <v>1150</v>
      </c>
      <c r="K23" s="446"/>
      <c r="L23" s="96"/>
      <c r="M23" s="103"/>
      <c r="N23" s="103"/>
      <c r="O23" s="220"/>
      <c r="P23" s="443"/>
      <c r="Q23" s="103"/>
      <c r="R23" s="105"/>
      <c r="S23" s="99"/>
      <c r="T23" s="245"/>
      <c r="U23" s="443"/>
      <c r="V23" s="96"/>
      <c r="W23" s="101" t="s">
        <v>234</v>
      </c>
      <c r="X23" s="99"/>
      <c r="Y23" s="229">
        <v>300</v>
      </c>
      <c r="Z23" s="446"/>
      <c r="AA23" s="196"/>
      <c r="AB23" s="143"/>
      <c r="AC23" s="199"/>
    </row>
    <row r="24" spans="2:29" ht="21" customHeight="1">
      <c r="B24" s="96"/>
      <c r="C24" s="105"/>
      <c r="D24" s="103"/>
      <c r="E24" s="211"/>
      <c r="F24" s="443"/>
      <c r="G24" s="96"/>
      <c r="H24" s="101" t="s">
        <v>340</v>
      </c>
      <c r="I24" s="243" t="s">
        <v>420</v>
      </c>
      <c r="J24" s="224">
        <v>350</v>
      </c>
      <c r="K24" s="446"/>
      <c r="L24" s="96"/>
      <c r="M24" s="103"/>
      <c r="N24" s="103"/>
      <c r="O24" s="220"/>
      <c r="P24" s="443"/>
      <c r="Q24" s="103"/>
      <c r="R24" s="105"/>
      <c r="S24" s="99"/>
      <c r="T24" s="245"/>
      <c r="U24" s="443"/>
      <c r="V24" s="96"/>
      <c r="W24" s="101" t="s">
        <v>341</v>
      </c>
      <c r="X24" s="99"/>
      <c r="Y24" s="229">
        <v>200</v>
      </c>
      <c r="Z24" s="446"/>
      <c r="AA24" s="196"/>
      <c r="AB24" s="143"/>
      <c r="AC24" s="199"/>
    </row>
    <row r="25" spans="2:29" ht="21" customHeight="1">
      <c r="B25" s="96"/>
      <c r="C25" s="105"/>
      <c r="D25" s="103"/>
      <c r="E25" s="211"/>
      <c r="F25" s="443"/>
      <c r="G25" s="96"/>
      <c r="H25" s="105" t="s">
        <v>455</v>
      </c>
      <c r="I25" s="131" t="s">
        <v>456</v>
      </c>
      <c r="J25" s="224">
        <v>100</v>
      </c>
      <c r="K25" s="446"/>
      <c r="L25" s="96"/>
      <c r="M25" s="103"/>
      <c r="N25" s="103"/>
      <c r="O25" s="220"/>
      <c r="P25" s="443"/>
      <c r="Q25" s="103"/>
      <c r="R25" s="105"/>
      <c r="S25" s="99"/>
      <c r="T25" s="245"/>
      <c r="U25" s="443"/>
      <c r="V25" s="96"/>
      <c r="W25" s="105"/>
      <c r="X25" s="99"/>
      <c r="Y25" s="229"/>
      <c r="Z25" s="443"/>
      <c r="AA25" s="196"/>
      <c r="AB25" s="143"/>
      <c r="AC25" s="199"/>
    </row>
    <row r="26" spans="2:29" ht="21" customHeight="1">
      <c r="B26" s="96"/>
      <c r="C26" s="105"/>
      <c r="D26" s="273"/>
      <c r="E26" s="211"/>
      <c r="F26" s="443"/>
      <c r="G26" s="96"/>
      <c r="H26" s="105" t="s">
        <v>457</v>
      </c>
      <c r="I26" s="243" t="s">
        <v>422</v>
      </c>
      <c r="J26" s="224">
        <v>200</v>
      </c>
      <c r="K26" s="446"/>
      <c r="L26" s="96"/>
      <c r="M26" s="103"/>
      <c r="N26" s="103"/>
      <c r="O26" s="220"/>
      <c r="P26" s="443"/>
      <c r="Q26" s="103"/>
      <c r="R26" s="105"/>
      <c r="S26" s="99"/>
      <c r="T26" s="224"/>
      <c r="U26" s="443"/>
      <c r="V26" s="96"/>
      <c r="W26" s="105"/>
      <c r="X26" s="99"/>
      <c r="Y26" s="229"/>
      <c r="Z26" s="443"/>
      <c r="AA26" s="196"/>
      <c r="AB26" s="143"/>
      <c r="AC26" s="199"/>
    </row>
    <row r="27" spans="2:29" ht="21" customHeight="1">
      <c r="B27" s="96"/>
      <c r="C27" s="105"/>
      <c r="D27" s="273"/>
      <c r="E27" s="211"/>
      <c r="F27" s="443"/>
      <c r="G27" s="96"/>
      <c r="H27" s="105" t="s">
        <v>120</v>
      </c>
      <c r="I27" s="243" t="s">
        <v>458</v>
      </c>
      <c r="J27" s="224">
        <v>250</v>
      </c>
      <c r="K27" s="446"/>
      <c r="L27" s="96"/>
      <c r="M27" s="103"/>
      <c r="N27" s="103"/>
      <c r="O27" s="220"/>
      <c r="P27" s="443"/>
      <c r="Q27" s="103"/>
      <c r="R27" s="105"/>
      <c r="S27" s="99"/>
      <c r="T27" s="224"/>
      <c r="U27" s="443"/>
      <c r="V27" s="96"/>
      <c r="W27" s="105"/>
      <c r="X27" s="99"/>
      <c r="Y27" s="229"/>
      <c r="Z27" s="443"/>
      <c r="AA27" s="196"/>
      <c r="AB27" s="143"/>
      <c r="AC27" s="199"/>
    </row>
    <row r="28" spans="2:29" ht="21" customHeight="1">
      <c r="B28" s="96"/>
      <c r="C28" s="105"/>
      <c r="D28" s="273"/>
      <c r="E28" s="211"/>
      <c r="F28" s="443"/>
      <c r="G28" s="96"/>
      <c r="H28" s="101" t="s">
        <v>634</v>
      </c>
      <c r="I28" s="243" t="s">
        <v>420</v>
      </c>
      <c r="J28" s="224">
        <v>250</v>
      </c>
      <c r="K28" s="446"/>
      <c r="L28" s="96"/>
      <c r="M28" s="103"/>
      <c r="N28" s="103"/>
      <c r="O28" s="220"/>
      <c r="P28" s="443"/>
      <c r="Q28" s="103"/>
      <c r="R28" s="105"/>
      <c r="S28" s="99"/>
      <c r="T28" s="224"/>
      <c r="U28" s="443"/>
      <c r="V28" s="96"/>
      <c r="W28" s="105"/>
      <c r="X28" s="99"/>
      <c r="Y28" s="229"/>
      <c r="Z28" s="443"/>
      <c r="AA28" s="196"/>
      <c r="AB28" s="143"/>
      <c r="AC28" s="199"/>
    </row>
    <row r="29" spans="2:29" ht="21" customHeight="1">
      <c r="B29" s="133"/>
      <c r="C29" s="134"/>
      <c r="D29" s="41"/>
      <c r="E29" s="241"/>
      <c r="F29" s="443"/>
      <c r="G29" s="133"/>
      <c r="H29" s="143" t="s">
        <v>635</v>
      </c>
      <c r="I29" s="324" t="s">
        <v>420</v>
      </c>
      <c r="J29" s="223">
        <v>450</v>
      </c>
      <c r="K29" s="446"/>
      <c r="L29" s="133"/>
      <c r="M29" s="1"/>
      <c r="N29" s="1"/>
      <c r="O29" s="222"/>
      <c r="P29" s="443"/>
      <c r="Q29" s="1"/>
      <c r="R29" s="134"/>
      <c r="S29" s="124"/>
      <c r="T29" s="223"/>
      <c r="U29" s="443"/>
      <c r="V29" s="133"/>
      <c r="W29" s="134"/>
      <c r="X29" s="124"/>
      <c r="Y29" s="228"/>
      <c r="Z29" s="443"/>
      <c r="AA29" s="196"/>
      <c r="AB29" s="143"/>
      <c r="AC29" s="199"/>
    </row>
    <row r="30" spans="2:29" ht="21" customHeight="1">
      <c r="B30" s="607" t="s">
        <v>2</v>
      </c>
      <c r="C30" s="608"/>
      <c r="D30" s="608"/>
      <c r="E30" s="213">
        <f>SUM(E20:E29)</f>
        <v>5200</v>
      </c>
      <c r="F30" s="322">
        <f>SUM(F20:F29)</f>
        <v>0</v>
      </c>
      <c r="G30" s="607" t="s">
        <v>2</v>
      </c>
      <c r="H30" s="608"/>
      <c r="I30" s="609"/>
      <c r="J30" s="163">
        <f>SUM(J20:J29)</f>
        <v>3900</v>
      </c>
      <c r="K30" s="322">
        <f>SUM(K20:K29)</f>
        <v>0</v>
      </c>
      <c r="L30" s="607" t="s">
        <v>2</v>
      </c>
      <c r="M30" s="608"/>
      <c r="N30" s="608"/>
      <c r="O30" s="227">
        <f>SUM(O20:O29)</f>
        <v>950</v>
      </c>
      <c r="P30" s="483">
        <f>SUM(P20:P29)</f>
        <v>0</v>
      </c>
      <c r="Q30" s="608" t="s">
        <v>2</v>
      </c>
      <c r="R30" s="608"/>
      <c r="S30" s="609"/>
      <c r="T30" s="163">
        <f>SUM(T20:T29)</f>
        <v>1000</v>
      </c>
      <c r="U30" s="499">
        <f>SUM(U20:U29)</f>
        <v>0</v>
      </c>
      <c r="V30" s="607" t="s">
        <v>2</v>
      </c>
      <c r="W30" s="608"/>
      <c r="X30" s="609"/>
      <c r="Y30" s="231">
        <f>SUM(Y20:Y29)</f>
        <v>1500</v>
      </c>
      <c r="Z30" s="483">
        <f>SUM(Z20:Z29)</f>
        <v>0</v>
      </c>
      <c r="AA30" s="604"/>
      <c r="AB30" s="604"/>
      <c r="AC30" s="167"/>
    </row>
    <row r="31" spans="2:30" ht="13.5" customHeight="1">
      <c r="B31" s="14" t="s">
        <v>606</v>
      </c>
      <c r="C31" s="13"/>
      <c r="D31" s="1"/>
      <c r="E31" s="223"/>
      <c r="F31" s="454"/>
      <c r="G31" s="1"/>
      <c r="H31" s="1"/>
      <c r="I31" s="1"/>
      <c r="J31" s="223"/>
      <c r="K31" s="455"/>
      <c r="L31" s="1"/>
      <c r="M31" s="1"/>
      <c r="N31" s="1"/>
      <c r="O31" s="223"/>
      <c r="P31" s="191"/>
      <c r="Q31" s="1"/>
      <c r="R31" s="1"/>
      <c r="S31" s="1"/>
      <c r="T31" s="223"/>
      <c r="U31" s="455"/>
      <c r="V31" s="1"/>
      <c r="W31" s="1"/>
      <c r="X31" s="1"/>
      <c r="Y31" s="223"/>
      <c r="Z31" s="191"/>
      <c r="AA31" s="110"/>
      <c r="AB31" s="41"/>
      <c r="AC31" s="7"/>
      <c r="AD31" s="110"/>
    </row>
    <row r="32" spans="2:29" ht="14.25" customHeight="1">
      <c r="B32" s="639" t="s">
        <v>610</v>
      </c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640"/>
      <c r="AA32" s="640"/>
      <c r="AB32" s="640"/>
      <c r="AC32" s="640"/>
    </row>
    <row r="33" spans="2:29" ht="14.25" customHeight="1">
      <c r="B33" s="639" t="s">
        <v>607</v>
      </c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</row>
    <row r="34" spans="2:29" ht="13.5">
      <c r="B34" s="639" t="s">
        <v>608</v>
      </c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</row>
    <row r="35" spans="2:26" ht="8.25" customHeight="1">
      <c r="B35" s="14"/>
      <c r="C35" s="1"/>
      <c r="D35" s="1"/>
      <c r="E35" s="223"/>
      <c r="F35" s="454"/>
      <c r="G35" s="1"/>
      <c r="H35" s="1"/>
      <c r="I35" s="1"/>
      <c r="J35" s="223"/>
      <c r="K35" s="455"/>
      <c r="L35" s="1"/>
      <c r="M35" s="1"/>
      <c r="N35" s="1"/>
      <c r="O35" s="223"/>
      <c r="P35" s="191"/>
      <c r="Q35" s="1"/>
      <c r="R35" s="1"/>
      <c r="S35" s="1"/>
      <c r="T35" s="223"/>
      <c r="U35" s="455"/>
      <c r="V35" s="1"/>
      <c r="W35" s="1"/>
      <c r="X35" s="1"/>
      <c r="Y35" s="223"/>
      <c r="Z35" s="191"/>
    </row>
    <row r="36" spans="2:30" ht="14.25">
      <c r="B36" s="94" t="s">
        <v>667</v>
      </c>
      <c r="C36" s="2"/>
      <c r="E36" s="2"/>
      <c r="F36" s="2"/>
      <c r="J36" s="2"/>
      <c r="K36" s="2"/>
      <c r="M36" s="2"/>
      <c r="O36" s="2"/>
      <c r="P36" s="2"/>
      <c r="R36" s="1"/>
      <c r="T36" s="148"/>
      <c r="U36" s="5"/>
      <c r="AA36" s="110"/>
      <c r="AB36" s="41" t="str">
        <f>'表紙'!P36</f>
        <v>（2022年5月現在）</v>
      </c>
      <c r="AC36" s="7" t="s">
        <v>373</v>
      </c>
      <c r="AD36" s="110"/>
    </row>
  </sheetData>
  <sheetProtection password="CCCF" sheet="1" selectLockedCells="1"/>
  <mergeCells count="52">
    <mergeCell ref="B32:AC32"/>
    <mergeCell ref="B33:AC33"/>
    <mergeCell ref="B34:AC34"/>
    <mergeCell ref="AA19:AC19"/>
    <mergeCell ref="V30:X30"/>
    <mergeCell ref="AA30:AB30"/>
    <mergeCell ref="V19:Y19"/>
    <mergeCell ref="B19:E19"/>
    <mergeCell ref="B30:D30"/>
    <mergeCell ref="G30:I30"/>
    <mergeCell ref="AA18:AB18"/>
    <mergeCell ref="V17:X17"/>
    <mergeCell ref="C18:E18"/>
    <mergeCell ref="F18:G18"/>
    <mergeCell ref="H18:I18"/>
    <mergeCell ref="O18:P18"/>
    <mergeCell ref="Q18:R18"/>
    <mergeCell ref="AA17:AB17"/>
    <mergeCell ref="Q17:S17"/>
    <mergeCell ref="B5:E5"/>
    <mergeCell ref="H7:I7"/>
    <mergeCell ref="Q4:R4"/>
    <mergeCell ref="Q5:T5"/>
    <mergeCell ref="G19:J19"/>
    <mergeCell ref="B17:D17"/>
    <mergeCell ref="G17:I17"/>
    <mergeCell ref="L17:N17"/>
    <mergeCell ref="C4:E4"/>
    <mergeCell ref="L19:O19"/>
    <mergeCell ref="Q30:S30"/>
    <mergeCell ref="L30:N30"/>
    <mergeCell ref="Q2:V2"/>
    <mergeCell ref="V5:Y5"/>
    <mergeCell ref="G5:J5"/>
    <mergeCell ref="L5:O5"/>
    <mergeCell ref="Q19:T19"/>
    <mergeCell ref="O4:P4"/>
    <mergeCell ref="H2:M2"/>
    <mergeCell ref="F4:G4"/>
    <mergeCell ref="E3:G3"/>
    <mergeCell ref="H4:I4"/>
    <mergeCell ref="Q3:V3"/>
    <mergeCell ref="E2:G2"/>
    <mergeCell ref="H3:M3"/>
    <mergeCell ref="N2:P2"/>
    <mergeCell ref="N3:P3"/>
    <mergeCell ref="W8:Y8"/>
    <mergeCell ref="Z2:AC2"/>
    <mergeCell ref="Z3:AB3"/>
    <mergeCell ref="AA5:AC5"/>
    <mergeCell ref="W2:Y2"/>
    <mergeCell ref="W3:Y3"/>
  </mergeCells>
  <conditionalFormatting sqref="F6">
    <cfRule type="expression" priority="55" dxfId="0" stopIfTrue="1">
      <formula>F6&gt;E6</formula>
    </cfRule>
  </conditionalFormatting>
  <conditionalFormatting sqref="F7">
    <cfRule type="expression" priority="54" dxfId="0" stopIfTrue="1">
      <formula>F7&gt;E7</formula>
    </cfRule>
  </conditionalFormatting>
  <conditionalFormatting sqref="F8">
    <cfRule type="expression" priority="53" dxfId="0" stopIfTrue="1">
      <formula>F8&gt;E8</formula>
    </cfRule>
  </conditionalFormatting>
  <conditionalFormatting sqref="F9">
    <cfRule type="expression" priority="52" dxfId="0" stopIfTrue="1">
      <formula>F9&gt;E9</formula>
    </cfRule>
  </conditionalFormatting>
  <conditionalFormatting sqref="F10">
    <cfRule type="expression" priority="51" dxfId="0" stopIfTrue="1">
      <formula>F10&gt;E10</formula>
    </cfRule>
  </conditionalFormatting>
  <conditionalFormatting sqref="F11">
    <cfRule type="expression" priority="50" dxfId="0" stopIfTrue="1">
      <formula>F11&gt;E11</formula>
    </cfRule>
  </conditionalFormatting>
  <conditionalFormatting sqref="F12">
    <cfRule type="expression" priority="49" dxfId="0" stopIfTrue="1">
      <formula>F12&gt;E12</formula>
    </cfRule>
  </conditionalFormatting>
  <conditionalFormatting sqref="F13">
    <cfRule type="expression" priority="48" dxfId="0" stopIfTrue="1">
      <formula>F13&gt;E13</formula>
    </cfRule>
  </conditionalFormatting>
  <conditionalFormatting sqref="F14">
    <cfRule type="expression" priority="47" dxfId="0" stopIfTrue="1">
      <formula>F14&gt;E14</formula>
    </cfRule>
  </conditionalFormatting>
  <conditionalFormatting sqref="K7">
    <cfRule type="expression" priority="46" dxfId="0" stopIfTrue="1">
      <formula>K7&gt;J7</formula>
    </cfRule>
  </conditionalFormatting>
  <conditionalFormatting sqref="P6">
    <cfRule type="expression" priority="45" dxfId="0" stopIfTrue="1">
      <formula>P6&gt;O6</formula>
    </cfRule>
  </conditionalFormatting>
  <conditionalFormatting sqref="P7">
    <cfRule type="expression" priority="44" dxfId="0" stopIfTrue="1">
      <formula>P7&gt;O7</formula>
    </cfRule>
  </conditionalFormatting>
  <conditionalFormatting sqref="P8">
    <cfRule type="expression" priority="43" dxfId="0" stopIfTrue="1">
      <formula>P8&gt;O8</formula>
    </cfRule>
  </conditionalFormatting>
  <conditionalFormatting sqref="U6">
    <cfRule type="expression" priority="38" dxfId="0" stopIfTrue="1">
      <formula>U6&gt;T6</formula>
    </cfRule>
  </conditionalFormatting>
  <conditionalFormatting sqref="U7">
    <cfRule type="expression" priority="37" dxfId="0" stopIfTrue="1">
      <formula>U7&gt;T7</formula>
    </cfRule>
  </conditionalFormatting>
  <conditionalFormatting sqref="U8">
    <cfRule type="expression" priority="36" dxfId="0" stopIfTrue="1">
      <formula>U8&gt;T8</formula>
    </cfRule>
  </conditionalFormatting>
  <conditionalFormatting sqref="Z6">
    <cfRule type="expression" priority="35" dxfId="0" stopIfTrue="1">
      <formula>Z6&gt;Y6</formula>
    </cfRule>
  </conditionalFormatting>
  <conditionalFormatting sqref="Z7">
    <cfRule type="expression" priority="34" dxfId="0" stopIfTrue="1">
      <formula>Z7&gt;Y7</formula>
    </cfRule>
  </conditionalFormatting>
  <conditionalFormatting sqref="Z10">
    <cfRule type="expression" priority="32" dxfId="0" stopIfTrue="1">
      <formula>Z10&gt;Y10</formula>
    </cfRule>
  </conditionalFormatting>
  <conditionalFormatting sqref="F20">
    <cfRule type="expression" priority="30" dxfId="0" stopIfTrue="1">
      <formula>F20&gt;E20</formula>
    </cfRule>
  </conditionalFormatting>
  <conditionalFormatting sqref="F21">
    <cfRule type="expression" priority="29" dxfId="0" stopIfTrue="1">
      <formula>F21&gt;E21</formula>
    </cfRule>
  </conditionalFormatting>
  <conditionalFormatting sqref="F22">
    <cfRule type="expression" priority="28" dxfId="0" stopIfTrue="1">
      <formula>F22&gt;E22</formula>
    </cfRule>
  </conditionalFormatting>
  <conditionalFormatting sqref="K22">
    <cfRule type="expression" priority="27" dxfId="0" stopIfTrue="1">
      <formula>K22&gt;J22</formula>
    </cfRule>
  </conditionalFormatting>
  <conditionalFormatting sqref="K23">
    <cfRule type="expression" priority="26" dxfId="0" stopIfTrue="1">
      <formula>K23&gt;J23</formula>
    </cfRule>
  </conditionalFormatting>
  <conditionalFormatting sqref="K24">
    <cfRule type="expression" priority="25" dxfId="0" stopIfTrue="1">
      <formula>K24&gt;J24</formula>
    </cfRule>
  </conditionalFormatting>
  <conditionalFormatting sqref="K25">
    <cfRule type="expression" priority="24" dxfId="0" stopIfTrue="1">
      <formula>K25&gt;J25</formula>
    </cfRule>
  </conditionalFormatting>
  <conditionalFormatting sqref="K26">
    <cfRule type="expression" priority="23" dxfId="0" stopIfTrue="1">
      <formula>K26&gt;J26</formula>
    </cfRule>
  </conditionalFormatting>
  <conditionalFormatting sqref="K27">
    <cfRule type="expression" priority="22" dxfId="0" stopIfTrue="1">
      <formula>K27&gt;J27</formula>
    </cfRule>
  </conditionalFormatting>
  <conditionalFormatting sqref="K28">
    <cfRule type="expression" priority="21" dxfId="0" stopIfTrue="1">
      <formula>K28&gt;J28</formula>
    </cfRule>
  </conditionalFormatting>
  <conditionalFormatting sqref="K29">
    <cfRule type="expression" priority="20" dxfId="0" stopIfTrue="1">
      <formula>K29&gt;J29</formula>
    </cfRule>
  </conditionalFormatting>
  <conditionalFormatting sqref="P20">
    <cfRule type="expression" priority="19" dxfId="0" stopIfTrue="1">
      <formula>P20&gt;O20</formula>
    </cfRule>
  </conditionalFormatting>
  <conditionalFormatting sqref="U20">
    <cfRule type="expression" priority="17" dxfId="0" stopIfTrue="1">
      <formula>U20&gt;T20</formula>
    </cfRule>
  </conditionalFormatting>
  <conditionalFormatting sqref="Z20">
    <cfRule type="expression" priority="16" dxfId="0" stopIfTrue="1">
      <formula>Z20&gt;Y20</formula>
    </cfRule>
  </conditionalFormatting>
  <conditionalFormatting sqref="Z21">
    <cfRule type="expression" priority="15" dxfId="0" stopIfTrue="1">
      <formula>Z21&gt;Y21</formula>
    </cfRule>
  </conditionalFormatting>
  <conditionalFormatting sqref="Z22">
    <cfRule type="expression" priority="14" dxfId="0" stopIfTrue="1">
      <formula>Z22&gt;Y22</formula>
    </cfRule>
  </conditionalFormatting>
  <conditionalFormatting sqref="Z23">
    <cfRule type="expression" priority="13" dxfId="0" stopIfTrue="1">
      <formula>Z23&gt;Y23</formula>
    </cfRule>
  </conditionalFormatting>
  <conditionalFormatting sqref="Z9">
    <cfRule type="expression" priority="12" dxfId="0" stopIfTrue="1">
      <formula>Z9&gt;Y9</formula>
    </cfRule>
  </conditionalFormatting>
  <conditionalFormatting sqref="Z7">
    <cfRule type="expression" priority="11" dxfId="0" stopIfTrue="1">
      <formula>Z7&gt;Y7</formula>
    </cfRule>
  </conditionalFormatting>
  <conditionalFormatting sqref="Z9">
    <cfRule type="expression" priority="10" dxfId="0" stopIfTrue="1">
      <formula>Z9&gt;Y9</formula>
    </cfRule>
  </conditionalFormatting>
  <conditionalFormatting sqref="Z10">
    <cfRule type="expression" priority="9" dxfId="0" stopIfTrue="1">
      <formula>Z10&gt;Y10</formula>
    </cfRule>
  </conditionalFormatting>
  <conditionalFormatting sqref="P9">
    <cfRule type="expression" priority="7" dxfId="0" stopIfTrue="1">
      <formula>P9&gt;O9</formula>
    </cfRule>
  </conditionalFormatting>
  <conditionalFormatting sqref="P10">
    <cfRule type="expression" priority="6" dxfId="0" stopIfTrue="1">
      <formula>P10&gt;O10</formula>
    </cfRule>
  </conditionalFormatting>
  <conditionalFormatting sqref="P11">
    <cfRule type="expression" priority="5" dxfId="0" stopIfTrue="1">
      <formula>P11&gt;O11</formula>
    </cfRule>
  </conditionalFormatting>
  <conditionalFormatting sqref="K6">
    <cfRule type="expression" priority="4" dxfId="0" stopIfTrue="1">
      <formula>K6&gt;J6</formula>
    </cfRule>
  </conditionalFormatting>
  <conditionalFormatting sqref="K20">
    <cfRule type="expression" priority="3" dxfId="0" stopIfTrue="1">
      <formula>K20&gt;J20</formula>
    </cfRule>
  </conditionalFormatting>
  <conditionalFormatting sqref="F23:F29 K21 P21:P29 U21:U29 Z25:Z29 Z8 Z11:Z16 U9:U16 P12:P16 K8:K16 F15:F16">
    <cfRule type="expression" priority="2" dxfId="0" stopIfTrue="1">
      <formula>F8&gt;E8</formula>
    </cfRule>
  </conditionalFormatting>
  <dataValidations count="2">
    <dataValidation operator="lessThanOrEqual" allowBlank="1" showInputMessage="1" showErrorMessage="1" sqref="AA36:IV65536 A36:B65536 A1:B30 C17:Z19 C30:Z31 C35:Z65536 B31:B35 AC12:IV13 I1:Z1 N2:N3 Q2:Z3 AB12 AA1:IV11 AA14:IV30 AA12:AA13 C1:G5 H1:H2 H4:Z5 H3:M3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6 K6:K16 P6:P16 U6:U16 Z20:Z29 F20:F29 P20:P29 Z6:Z16 U20:U29 K20:K29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2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121</v>
      </c>
      <c r="C2" s="12"/>
      <c r="D2" s="12"/>
      <c r="E2" s="607" t="s">
        <v>6</v>
      </c>
      <c r="F2" s="608"/>
      <c r="G2" s="630"/>
      <c r="H2" s="623">
        <f>'表紙'!E3</f>
        <v>0</v>
      </c>
      <c r="I2" s="624"/>
      <c r="J2" s="624"/>
      <c r="K2" s="624"/>
      <c r="L2" s="624"/>
      <c r="M2" s="625"/>
      <c r="N2" s="607" t="s">
        <v>7</v>
      </c>
      <c r="O2" s="608"/>
      <c r="P2" s="630"/>
      <c r="Q2" s="624">
        <f>'表紙'!K3</f>
        <v>0</v>
      </c>
      <c r="R2" s="624"/>
      <c r="S2" s="624"/>
      <c r="T2" s="624"/>
      <c r="U2" s="624"/>
      <c r="V2" s="625"/>
      <c r="W2" s="607" t="s">
        <v>8</v>
      </c>
      <c r="X2" s="608"/>
      <c r="Y2" s="630"/>
      <c r="Z2" s="623">
        <f>'表紙'!P3</f>
        <v>0</v>
      </c>
      <c r="AA2" s="624"/>
      <c r="AB2" s="624"/>
      <c r="AC2" s="625"/>
      <c r="FA2" s="2"/>
    </row>
    <row r="3" spans="2:29" ht="28.5" customHeight="1">
      <c r="B3" s="6"/>
      <c r="C3" s="6"/>
      <c r="D3" s="6"/>
      <c r="E3" s="603" t="s">
        <v>9</v>
      </c>
      <c r="F3" s="604"/>
      <c r="G3" s="635"/>
      <c r="H3" s="636">
        <f>'表紙'!E4</f>
        <v>0</v>
      </c>
      <c r="I3" s="637"/>
      <c r="J3" s="637"/>
      <c r="K3" s="637"/>
      <c r="L3" s="637"/>
      <c r="M3" s="638"/>
      <c r="N3" s="607" t="s">
        <v>269</v>
      </c>
      <c r="O3" s="608"/>
      <c r="P3" s="630"/>
      <c r="Q3" s="628">
        <f>'表紙'!K4</f>
        <v>0</v>
      </c>
      <c r="R3" s="628"/>
      <c r="S3" s="628"/>
      <c r="T3" s="628"/>
      <c r="U3" s="628"/>
      <c r="V3" s="629"/>
      <c r="W3" s="607" t="s">
        <v>10</v>
      </c>
      <c r="X3" s="608"/>
      <c r="Y3" s="630"/>
      <c r="Z3" s="626">
        <f>SUM(O4+O11)</f>
        <v>0</v>
      </c>
      <c r="AA3" s="627"/>
      <c r="AB3" s="627"/>
      <c r="AC3" s="40" t="s">
        <v>1</v>
      </c>
    </row>
    <row r="4" spans="3:18" s="8" customFormat="1" ht="27.75" customHeight="1">
      <c r="C4" s="616" t="s">
        <v>176</v>
      </c>
      <c r="D4" s="616"/>
      <c r="E4" s="616"/>
      <c r="F4" s="617" t="s">
        <v>11</v>
      </c>
      <c r="G4" s="617"/>
      <c r="H4" s="618">
        <f>SUM(E10+O10+T10+Y10)</f>
        <v>4750</v>
      </c>
      <c r="I4" s="617"/>
      <c r="J4" s="9" t="s">
        <v>1</v>
      </c>
      <c r="K4" s="9" t="s">
        <v>268</v>
      </c>
      <c r="L4" s="10"/>
      <c r="M4" s="11" t="s">
        <v>123</v>
      </c>
      <c r="N4" s="10"/>
      <c r="O4" s="619">
        <f>SUM(F10+P10+U10+Z10)</f>
        <v>0</v>
      </c>
      <c r="P4" s="620"/>
      <c r="Q4" s="621" t="s">
        <v>1</v>
      </c>
      <c r="R4" s="621"/>
    </row>
    <row r="5" spans="2:29" ht="21.75" customHeight="1">
      <c r="B5" s="607" t="s">
        <v>141</v>
      </c>
      <c r="C5" s="608"/>
      <c r="D5" s="608"/>
      <c r="E5" s="609"/>
      <c r="F5" s="18" t="s">
        <v>127</v>
      </c>
      <c r="G5" s="607"/>
      <c r="H5" s="608"/>
      <c r="I5" s="608"/>
      <c r="J5" s="609"/>
      <c r="K5" s="19"/>
      <c r="L5" s="608" t="s">
        <v>142</v>
      </c>
      <c r="M5" s="608"/>
      <c r="N5" s="608"/>
      <c r="O5" s="608"/>
      <c r="P5" s="42" t="s">
        <v>127</v>
      </c>
      <c r="Q5" s="607" t="s">
        <v>143</v>
      </c>
      <c r="R5" s="608"/>
      <c r="S5" s="608"/>
      <c r="T5" s="609"/>
      <c r="U5" s="19" t="s">
        <v>127</v>
      </c>
      <c r="V5" s="607" t="s">
        <v>128</v>
      </c>
      <c r="W5" s="608"/>
      <c r="X5" s="608"/>
      <c r="Y5" s="609"/>
      <c r="Z5" s="18" t="s">
        <v>127</v>
      </c>
      <c r="AA5" s="622" t="s">
        <v>267</v>
      </c>
      <c r="AB5" s="612"/>
      <c r="AC5" s="613"/>
    </row>
    <row r="6" spans="2:29" ht="21.75" customHeight="1">
      <c r="B6" s="133"/>
      <c r="C6" s="134" t="s">
        <v>61</v>
      </c>
      <c r="D6" s="240" t="s">
        <v>420</v>
      </c>
      <c r="E6" s="219">
        <v>1650</v>
      </c>
      <c r="F6" s="448"/>
      <c r="G6" s="117"/>
      <c r="H6" s="121"/>
      <c r="I6" s="327"/>
      <c r="J6" s="328"/>
      <c r="K6" s="445"/>
      <c r="L6" s="1"/>
      <c r="M6" s="134"/>
      <c r="N6" s="145"/>
      <c r="O6" s="210"/>
      <c r="P6" s="445"/>
      <c r="Q6" s="117"/>
      <c r="R6" s="119"/>
      <c r="S6" s="120"/>
      <c r="T6" s="228"/>
      <c r="U6" s="445"/>
      <c r="V6" s="1"/>
      <c r="W6" s="134" t="s">
        <v>61</v>
      </c>
      <c r="X6" s="1"/>
      <c r="Y6" s="219">
        <v>400</v>
      </c>
      <c r="Z6" s="448"/>
      <c r="AA6" s="170"/>
      <c r="AB6" s="143"/>
      <c r="AC6" s="199"/>
    </row>
    <row r="7" spans="2:29" ht="21.75" customHeight="1">
      <c r="B7" s="96"/>
      <c r="C7" s="105" t="s">
        <v>85</v>
      </c>
      <c r="D7" s="243" t="s">
        <v>420</v>
      </c>
      <c r="E7" s="220">
        <v>2200</v>
      </c>
      <c r="F7" s="446"/>
      <c r="G7" s="96"/>
      <c r="H7" s="116"/>
      <c r="I7" s="106"/>
      <c r="J7" s="263"/>
      <c r="K7" s="262"/>
      <c r="L7" s="103"/>
      <c r="M7" s="105"/>
      <c r="N7" s="103"/>
      <c r="O7" s="211"/>
      <c r="P7" s="262"/>
      <c r="Q7" s="96"/>
      <c r="R7" s="105"/>
      <c r="S7" s="99"/>
      <c r="T7" s="229"/>
      <c r="U7" s="262"/>
      <c r="V7" s="103"/>
      <c r="W7" s="105" t="s">
        <v>178</v>
      </c>
      <c r="X7" s="103"/>
      <c r="Y7" s="220">
        <v>500</v>
      </c>
      <c r="Z7" s="446"/>
      <c r="AA7" s="170"/>
      <c r="AB7" s="15"/>
      <c r="AC7" s="199"/>
    </row>
    <row r="8" spans="2:29" ht="21.75" customHeight="1">
      <c r="B8" s="96"/>
      <c r="C8" s="105"/>
      <c r="D8" s="103"/>
      <c r="E8" s="220"/>
      <c r="F8" s="248"/>
      <c r="G8" s="96"/>
      <c r="H8" s="105"/>
      <c r="I8" s="106"/>
      <c r="J8" s="263"/>
      <c r="K8" s="262"/>
      <c r="L8" s="103"/>
      <c r="M8" s="105"/>
      <c r="N8" s="103"/>
      <c r="O8" s="211"/>
      <c r="P8" s="262"/>
      <c r="Q8" s="96"/>
      <c r="R8" s="105"/>
      <c r="S8" s="99"/>
      <c r="T8" s="229"/>
      <c r="U8" s="262"/>
      <c r="V8" s="103"/>
      <c r="W8" s="105"/>
      <c r="X8" s="103"/>
      <c r="Y8" s="220"/>
      <c r="Z8" s="214"/>
      <c r="AA8" s="170"/>
      <c r="AB8" s="15"/>
      <c r="AC8" s="199"/>
    </row>
    <row r="9" spans="2:29" ht="21.75" customHeight="1">
      <c r="B9" s="133"/>
      <c r="C9" s="134"/>
      <c r="D9" s="1"/>
      <c r="E9" s="249"/>
      <c r="F9" s="180"/>
      <c r="G9" s="133"/>
      <c r="H9" s="134"/>
      <c r="I9" s="135"/>
      <c r="J9" s="328"/>
      <c r="K9" s="292"/>
      <c r="L9" s="1"/>
      <c r="M9" s="134"/>
      <c r="N9" s="1"/>
      <c r="O9" s="241"/>
      <c r="P9" s="292"/>
      <c r="Q9" s="114"/>
      <c r="R9" s="159"/>
      <c r="S9" s="113"/>
      <c r="T9" s="228"/>
      <c r="U9" s="292"/>
      <c r="V9" s="112"/>
      <c r="W9" s="112"/>
      <c r="X9" s="112"/>
      <c r="Y9" s="249"/>
      <c r="Z9" s="180"/>
      <c r="AA9" s="170"/>
      <c r="AB9" s="15"/>
      <c r="AC9" s="199"/>
    </row>
    <row r="10" spans="2:29" ht="21.75" customHeight="1">
      <c r="B10" s="607" t="s">
        <v>2</v>
      </c>
      <c r="C10" s="608"/>
      <c r="D10" s="608"/>
      <c r="E10" s="213">
        <f>SUM(E6:E9)</f>
        <v>3850</v>
      </c>
      <c r="F10" s="322">
        <f>SUM(F6:F9)</f>
        <v>0</v>
      </c>
      <c r="G10" s="607"/>
      <c r="H10" s="608"/>
      <c r="I10" s="609"/>
      <c r="J10" s="298"/>
      <c r="K10" s="192"/>
      <c r="L10" s="608" t="s">
        <v>2</v>
      </c>
      <c r="M10" s="608"/>
      <c r="N10" s="608"/>
      <c r="O10" s="213">
        <f>SUM(O6:O9)</f>
        <v>0</v>
      </c>
      <c r="P10" s="499">
        <f>SUM(P6:P9)</f>
        <v>0</v>
      </c>
      <c r="Q10" s="607"/>
      <c r="R10" s="608"/>
      <c r="S10" s="609"/>
      <c r="T10" s="231">
        <f>SUM(T6:T9)</f>
        <v>0</v>
      </c>
      <c r="U10" s="483">
        <f>SUM(U6:U9)</f>
        <v>0</v>
      </c>
      <c r="V10" s="608" t="s">
        <v>2</v>
      </c>
      <c r="W10" s="608"/>
      <c r="X10" s="608"/>
      <c r="Y10" s="227">
        <f>SUM(Y6:Y9)</f>
        <v>900</v>
      </c>
      <c r="Z10" s="505">
        <f>SUM(Z6:Z9)</f>
        <v>0</v>
      </c>
      <c r="AA10" s="603"/>
      <c r="AB10" s="604"/>
      <c r="AC10" s="167">
        <f>SUM(AC6:AC9)</f>
        <v>0</v>
      </c>
    </row>
    <row r="11" spans="2:30" ht="27.75" customHeight="1">
      <c r="B11" s="41"/>
      <c r="C11" s="616" t="s">
        <v>177</v>
      </c>
      <c r="D11" s="616"/>
      <c r="E11" s="616"/>
      <c r="F11" s="617" t="s">
        <v>11</v>
      </c>
      <c r="G11" s="617"/>
      <c r="H11" s="618">
        <f>SUM(J21+O21+T21+Y21)</f>
        <v>13550</v>
      </c>
      <c r="I11" s="617"/>
      <c r="J11" s="9" t="s">
        <v>1</v>
      </c>
      <c r="K11" s="9" t="s">
        <v>268</v>
      </c>
      <c r="L11" s="10"/>
      <c r="M11" s="11" t="s">
        <v>123</v>
      </c>
      <c r="N11" s="10"/>
      <c r="O11" s="619">
        <f>SUM(K21+P21+U21+Z21)</f>
        <v>0</v>
      </c>
      <c r="P11" s="620"/>
      <c r="Q11" s="621" t="s">
        <v>1</v>
      </c>
      <c r="R11" s="621"/>
      <c r="S11" s="2"/>
      <c r="T11" s="148"/>
      <c r="U11" s="5"/>
      <c r="V11" s="2"/>
      <c r="W11" s="1"/>
      <c r="X11" s="1"/>
      <c r="Y11" s="1"/>
      <c r="Z11" s="1"/>
      <c r="AA11" s="606"/>
      <c r="AB11" s="606"/>
      <c r="AC11" s="1"/>
      <c r="AD11" s="2"/>
    </row>
    <row r="12" spans="2:29" ht="21.75" customHeight="1">
      <c r="B12" s="607" t="s">
        <v>141</v>
      </c>
      <c r="C12" s="608"/>
      <c r="D12" s="608"/>
      <c r="E12" s="609"/>
      <c r="F12" s="18" t="s">
        <v>127</v>
      </c>
      <c r="G12" s="607" t="s">
        <v>141</v>
      </c>
      <c r="H12" s="608"/>
      <c r="I12" s="608"/>
      <c r="J12" s="608"/>
      <c r="K12" s="38" t="s">
        <v>127</v>
      </c>
      <c r="L12" s="608" t="s">
        <v>142</v>
      </c>
      <c r="M12" s="608"/>
      <c r="N12" s="608"/>
      <c r="O12" s="608"/>
      <c r="P12" s="42" t="s">
        <v>127</v>
      </c>
      <c r="Q12" s="607" t="s">
        <v>143</v>
      </c>
      <c r="R12" s="608"/>
      <c r="S12" s="608"/>
      <c r="T12" s="609"/>
      <c r="U12" s="19" t="s">
        <v>127</v>
      </c>
      <c r="V12" s="608" t="s">
        <v>128</v>
      </c>
      <c r="W12" s="608"/>
      <c r="X12" s="608"/>
      <c r="Y12" s="609"/>
      <c r="Z12" s="18" t="s">
        <v>127</v>
      </c>
      <c r="AA12" s="622" t="s">
        <v>267</v>
      </c>
      <c r="AB12" s="612"/>
      <c r="AC12" s="613"/>
    </row>
    <row r="13" spans="2:29" ht="21.75" customHeight="1">
      <c r="B13" s="133"/>
      <c r="C13" s="134" t="s">
        <v>62</v>
      </c>
      <c r="D13" s="240" t="s">
        <v>420</v>
      </c>
      <c r="E13" s="529">
        <v>5100</v>
      </c>
      <c r="F13" s="448"/>
      <c r="G13" s="117"/>
      <c r="H13" s="119" t="s">
        <v>65</v>
      </c>
      <c r="I13" s="240" t="s">
        <v>420</v>
      </c>
      <c r="J13" s="535">
        <v>2050</v>
      </c>
      <c r="K13" s="448"/>
      <c r="L13" s="1"/>
      <c r="M13" s="134"/>
      <c r="N13" s="1"/>
      <c r="O13" s="210"/>
      <c r="P13" s="445"/>
      <c r="Q13" s="117"/>
      <c r="R13" s="119"/>
      <c r="S13" s="120"/>
      <c r="T13" s="282"/>
      <c r="U13" s="445"/>
      <c r="V13" s="1"/>
      <c r="W13" s="134" t="s">
        <v>188</v>
      </c>
      <c r="X13" s="1"/>
      <c r="Y13" s="219">
        <v>500</v>
      </c>
      <c r="Z13" s="448"/>
      <c r="AA13" s="170"/>
      <c r="AB13" s="143"/>
      <c r="AC13" s="199"/>
    </row>
    <row r="14" spans="2:29" ht="21.75" customHeight="1">
      <c r="B14" s="96"/>
      <c r="C14" s="733"/>
      <c r="D14" s="733"/>
      <c r="E14" s="220"/>
      <c r="F14" s="262"/>
      <c r="G14" s="96"/>
      <c r="H14" s="105" t="s">
        <v>662</v>
      </c>
      <c r="I14" s="243" t="s">
        <v>420</v>
      </c>
      <c r="J14" s="530">
        <v>1900</v>
      </c>
      <c r="K14" s="446"/>
      <c r="L14" s="103"/>
      <c r="M14" s="103"/>
      <c r="N14" s="103"/>
      <c r="O14" s="211"/>
      <c r="P14" s="262"/>
      <c r="Q14" s="96"/>
      <c r="R14" s="136"/>
      <c r="S14" s="99"/>
      <c r="T14" s="247"/>
      <c r="U14" s="262"/>
      <c r="V14" s="103"/>
      <c r="W14" s="105" t="s">
        <v>63</v>
      </c>
      <c r="X14" s="103"/>
      <c r="Y14" s="220">
        <v>600</v>
      </c>
      <c r="Z14" s="446"/>
      <c r="AA14" s="170"/>
      <c r="AB14" s="143"/>
      <c r="AC14" s="199"/>
    </row>
    <row r="15" spans="2:29" ht="21.75" customHeight="1">
      <c r="B15" s="96"/>
      <c r="C15" s="733"/>
      <c r="D15" s="733"/>
      <c r="E15" s="220"/>
      <c r="F15" s="262"/>
      <c r="G15" s="96"/>
      <c r="H15" s="105" t="s">
        <v>64</v>
      </c>
      <c r="I15" s="243" t="s">
        <v>420</v>
      </c>
      <c r="J15" s="224">
        <v>1000</v>
      </c>
      <c r="K15" s="446"/>
      <c r="L15" s="103"/>
      <c r="M15" s="103"/>
      <c r="N15" s="103"/>
      <c r="O15" s="211"/>
      <c r="P15" s="262"/>
      <c r="Q15" s="96"/>
      <c r="R15" s="136"/>
      <c r="S15" s="99"/>
      <c r="T15" s="247"/>
      <c r="U15" s="262"/>
      <c r="V15" s="103"/>
      <c r="W15" s="105" t="s">
        <v>189</v>
      </c>
      <c r="X15" s="103"/>
      <c r="Y15" s="220">
        <v>900</v>
      </c>
      <c r="Z15" s="446"/>
      <c r="AA15" s="170"/>
      <c r="AB15" s="143"/>
      <c r="AC15" s="199"/>
    </row>
    <row r="16" spans="2:29" ht="21.75" customHeight="1">
      <c r="B16" s="96"/>
      <c r="C16" s="733"/>
      <c r="D16" s="733"/>
      <c r="E16" s="220"/>
      <c r="F16" s="262"/>
      <c r="G16" s="96"/>
      <c r="H16" s="105"/>
      <c r="I16" s="243"/>
      <c r="J16" s="224"/>
      <c r="K16" s="262"/>
      <c r="L16" s="103"/>
      <c r="M16" s="103"/>
      <c r="N16" s="103"/>
      <c r="O16" s="211"/>
      <c r="P16" s="262"/>
      <c r="Q16" s="96"/>
      <c r="R16" s="136"/>
      <c r="S16" s="99"/>
      <c r="T16" s="247"/>
      <c r="U16" s="262"/>
      <c r="V16" s="103"/>
      <c r="W16" s="105" t="s">
        <v>88</v>
      </c>
      <c r="X16" s="103"/>
      <c r="Y16" s="220">
        <v>600</v>
      </c>
      <c r="Z16" s="446"/>
      <c r="AA16" s="170"/>
      <c r="AB16" s="143"/>
      <c r="AC16" s="199"/>
    </row>
    <row r="17" spans="2:29" ht="21.75" customHeight="1">
      <c r="B17" s="96"/>
      <c r="C17" s="733"/>
      <c r="D17" s="733"/>
      <c r="E17" s="220"/>
      <c r="F17" s="262"/>
      <c r="G17" s="96"/>
      <c r="H17" s="105"/>
      <c r="I17" s="243"/>
      <c r="J17" s="224"/>
      <c r="K17" s="262"/>
      <c r="L17" s="103"/>
      <c r="M17" s="103"/>
      <c r="N17" s="103"/>
      <c r="O17" s="211"/>
      <c r="P17" s="262"/>
      <c r="Q17" s="96"/>
      <c r="R17" s="136"/>
      <c r="S17" s="99"/>
      <c r="T17" s="247"/>
      <c r="U17" s="262"/>
      <c r="V17" s="103"/>
      <c r="W17" s="105" t="s">
        <v>65</v>
      </c>
      <c r="X17" s="103"/>
      <c r="Y17" s="220">
        <v>400</v>
      </c>
      <c r="Z17" s="446"/>
      <c r="AA17" s="170"/>
      <c r="AB17" s="143"/>
      <c r="AC17" s="199"/>
    </row>
    <row r="18" spans="2:29" ht="21.75" customHeight="1">
      <c r="B18" s="96"/>
      <c r="C18" s="733"/>
      <c r="D18" s="733"/>
      <c r="E18" s="220"/>
      <c r="F18" s="262"/>
      <c r="G18" s="96"/>
      <c r="H18" s="105"/>
      <c r="I18" s="243"/>
      <c r="J18" s="224"/>
      <c r="K18" s="262"/>
      <c r="L18" s="103"/>
      <c r="M18" s="103"/>
      <c r="N18" s="103"/>
      <c r="O18" s="211"/>
      <c r="P18" s="262"/>
      <c r="Q18" s="96"/>
      <c r="R18" s="136"/>
      <c r="S18" s="99"/>
      <c r="T18" s="247"/>
      <c r="U18" s="262"/>
      <c r="V18" s="103"/>
      <c r="W18" s="105" t="s">
        <v>62</v>
      </c>
      <c r="X18" s="103"/>
      <c r="Y18" s="220">
        <v>500</v>
      </c>
      <c r="Z18" s="446"/>
      <c r="AA18" s="170"/>
      <c r="AB18" s="143"/>
      <c r="AC18" s="199"/>
    </row>
    <row r="19" spans="2:29" ht="21.75" customHeight="1">
      <c r="B19" s="96"/>
      <c r="C19" s="733"/>
      <c r="D19" s="733"/>
      <c r="E19" s="220"/>
      <c r="F19" s="262"/>
      <c r="G19" s="96"/>
      <c r="H19" s="105"/>
      <c r="I19" s="106"/>
      <c r="J19" s="224"/>
      <c r="K19" s="262"/>
      <c r="L19" s="103"/>
      <c r="M19" s="103"/>
      <c r="N19" s="103"/>
      <c r="O19" s="211"/>
      <c r="P19" s="262"/>
      <c r="Q19" s="96"/>
      <c r="R19" s="136"/>
      <c r="S19" s="99"/>
      <c r="T19" s="247"/>
      <c r="U19" s="262"/>
      <c r="V19" s="103"/>
      <c r="W19" s="105"/>
      <c r="X19" s="103"/>
      <c r="Y19" s="220"/>
      <c r="Z19" s="214"/>
      <c r="AA19" s="170"/>
      <c r="AB19" s="143"/>
      <c r="AC19" s="199"/>
    </row>
    <row r="20" spans="2:29" ht="21.75" customHeight="1">
      <c r="B20" s="133"/>
      <c r="C20" s="634"/>
      <c r="D20" s="634"/>
      <c r="E20" s="222"/>
      <c r="F20" s="262"/>
      <c r="G20" s="605" t="s">
        <v>68</v>
      </c>
      <c r="H20" s="606"/>
      <c r="I20" s="633"/>
      <c r="J20" s="223">
        <f>SUM(J13:J19)</f>
        <v>4950</v>
      </c>
      <c r="K20" s="209">
        <f>SUM(K13:K19)</f>
        <v>0</v>
      </c>
      <c r="L20" s="1"/>
      <c r="M20" s="1"/>
      <c r="N20" s="1"/>
      <c r="O20" s="241"/>
      <c r="P20" s="262"/>
      <c r="Q20" s="133"/>
      <c r="R20" s="110"/>
      <c r="S20" s="124"/>
      <c r="T20" s="282"/>
      <c r="U20" s="262"/>
      <c r="V20" s="1"/>
      <c r="W20" s="1"/>
      <c r="X20" s="1"/>
      <c r="Y20" s="222"/>
      <c r="Z20" s="191"/>
      <c r="AA20" s="133"/>
      <c r="AB20" s="200"/>
      <c r="AC20" s="199"/>
    </row>
    <row r="21" spans="2:29" ht="21.75" customHeight="1">
      <c r="B21" s="607" t="s">
        <v>2</v>
      </c>
      <c r="C21" s="608"/>
      <c r="D21" s="608"/>
      <c r="E21" s="227">
        <f>SUM(E13:E14)</f>
        <v>5100</v>
      </c>
      <c r="F21" s="272">
        <f>SUM(F13:F20)</f>
        <v>0</v>
      </c>
      <c r="G21" s="607" t="s">
        <v>122</v>
      </c>
      <c r="H21" s="608"/>
      <c r="I21" s="609"/>
      <c r="J21" s="163">
        <f>SUM(J20+E21)</f>
        <v>10050</v>
      </c>
      <c r="K21" s="322">
        <f>SUM(F21+K20)</f>
        <v>0</v>
      </c>
      <c r="L21" s="608"/>
      <c r="M21" s="608"/>
      <c r="N21" s="608"/>
      <c r="O21" s="213">
        <f>SUM(O13:O20)</f>
        <v>0</v>
      </c>
      <c r="P21" s="499">
        <f>SUM(P13:P20)</f>
        <v>0</v>
      </c>
      <c r="Q21" s="607"/>
      <c r="R21" s="608"/>
      <c r="S21" s="609"/>
      <c r="T21" s="231">
        <f>SUM(T13:T20)</f>
        <v>0</v>
      </c>
      <c r="U21" s="483">
        <f>SUM(U13:U20)</f>
        <v>0</v>
      </c>
      <c r="V21" s="608" t="s">
        <v>2</v>
      </c>
      <c r="W21" s="608"/>
      <c r="X21" s="608"/>
      <c r="Y21" s="227">
        <f>SUM(Y13:Y20)</f>
        <v>3500</v>
      </c>
      <c r="Z21" s="483">
        <f>SUM(Z13:Z20)</f>
        <v>0</v>
      </c>
      <c r="AA21" s="603"/>
      <c r="AB21" s="604"/>
      <c r="AC21" s="165">
        <f>SUM(AC13:AC20)</f>
        <v>0</v>
      </c>
    </row>
    <row r="22" spans="2:30" ht="13.5" customHeight="1">
      <c r="B22" s="14" t="s">
        <v>606</v>
      </c>
      <c r="C22" s="13"/>
      <c r="D22" s="1"/>
      <c r="E22" s="223"/>
      <c r="F22" s="454"/>
      <c r="G22" s="1"/>
      <c r="H22" s="1"/>
      <c r="I22" s="1"/>
      <c r="J22" s="223"/>
      <c r="K22" s="455"/>
      <c r="L22" s="1"/>
      <c r="M22" s="1"/>
      <c r="N22" s="1"/>
      <c r="O22" s="223"/>
      <c r="P22" s="191"/>
      <c r="Q22" s="1"/>
      <c r="R22" s="1"/>
      <c r="S22" s="1"/>
      <c r="T22" s="223"/>
      <c r="U22" s="455"/>
      <c r="V22" s="1"/>
      <c r="W22" s="1"/>
      <c r="X22" s="1"/>
      <c r="Y22" s="223"/>
      <c r="Z22" s="191"/>
      <c r="AA22" s="110"/>
      <c r="AB22" s="41"/>
      <c r="AC22" s="7"/>
      <c r="AD22" s="110"/>
    </row>
    <row r="23" spans="2:29" ht="14.25" customHeight="1">
      <c r="B23" s="639" t="s">
        <v>610</v>
      </c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640"/>
      <c r="AA23" s="640"/>
      <c r="AB23" s="640"/>
      <c r="AC23" s="640"/>
    </row>
    <row r="24" spans="2:29" ht="14.25" customHeight="1">
      <c r="B24" s="639" t="s">
        <v>607</v>
      </c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640"/>
      <c r="AA24" s="640"/>
      <c r="AB24" s="640"/>
      <c r="AC24" s="640"/>
    </row>
    <row r="25" spans="2:29" ht="13.5">
      <c r="B25" s="639" t="s">
        <v>608</v>
      </c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</row>
    <row r="26" spans="2:26" ht="8.25" customHeight="1">
      <c r="B26" s="14"/>
      <c r="C26" s="1"/>
      <c r="D26" s="1"/>
      <c r="E26" s="223"/>
      <c r="F26" s="454"/>
      <c r="G26" s="1"/>
      <c r="H26" s="1"/>
      <c r="I26" s="1"/>
      <c r="J26" s="223"/>
      <c r="K26" s="455"/>
      <c r="L26" s="1"/>
      <c r="M26" s="1"/>
      <c r="N26" s="1"/>
      <c r="O26" s="223"/>
      <c r="P26" s="191"/>
      <c r="Q26" s="1"/>
      <c r="R26" s="1"/>
      <c r="S26" s="1"/>
      <c r="T26" s="223"/>
      <c r="U26" s="455"/>
      <c r="V26" s="1"/>
      <c r="W26" s="1"/>
      <c r="X26" s="1"/>
      <c r="Y26" s="223"/>
      <c r="Z26" s="191"/>
    </row>
    <row r="27" spans="2:30" ht="14.25">
      <c r="B27" s="94" t="s">
        <v>667</v>
      </c>
      <c r="C27" s="2"/>
      <c r="E27" s="2"/>
      <c r="F27" s="2"/>
      <c r="J27" s="2"/>
      <c r="K27" s="2"/>
      <c r="M27" s="2"/>
      <c r="O27" s="2"/>
      <c r="P27" s="2"/>
      <c r="R27" s="1"/>
      <c r="T27" s="148"/>
      <c r="U27" s="5"/>
      <c r="AA27" s="110"/>
      <c r="AB27" s="41" t="str">
        <f>'表紙'!P36</f>
        <v>（2022年5月現在）</v>
      </c>
      <c r="AC27" s="7" t="s">
        <v>386</v>
      </c>
      <c r="AD27" s="110"/>
    </row>
  </sheetData>
  <sheetProtection selectLockedCells="1"/>
  <mergeCells count="58">
    <mergeCell ref="B23:AC23"/>
    <mergeCell ref="B24:AC24"/>
    <mergeCell ref="B25:AC25"/>
    <mergeCell ref="C20:D20"/>
    <mergeCell ref="B21:D21"/>
    <mergeCell ref="G21:I21"/>
    <mergeCell ref="L21:N21"/>
    <mergeCell ref="Q21:S21"/>
    <mergeCell ref="AA21:AB21"/>
    <mergeCell ref="G20:I20"/>
    <mergeCell ref="V12:Y12"/>
    <mergeCell ref="C18:D18"/>
    <mergeCell ref="C17:D17"/>
    <mergeCell ref="C14:D14"/>
    <mergeCell ref="G12:J12"/>
    <mergeCell ref="L12:O12"/>
    <mergeCell ref="Q12:T12"/>
    <mergeCell ref="V21:X21"/>
    <mergeCell ref="C11:E11"/>
    <mergeCell ref="F11:G11"/>
    <mergeCell ref="H11:I11"/>
    <mergeCell ref="O11:P11"/>
    <mergeCell ref="Q11:R11"/>
    <mergeCell ref="B12:E12"/>
    <mergeCell ref="C19:D19"/>
    <mergeCell ref="C15:D15"/>
    <mergeCell ref="C16:D16"/>
    <mergeCell ref="B5:E5"/>
    <mergeCell ref="G5:J5"/>
    <mergeCell ref="L5:O5"/>
    <mergeCell ref="Q5:T5"/>
    <mergeCell ref="V5:Y5"/>
    <mergeCell ref="B10:D10"/>
    <mergeCell ref="G10:I10"/>
    <mergeCell ref="L10:N10"/>
    <mergeCell ref="Q10:S10"/>
    <mergeCell ref="V10:X10"/>
    <mergeCell ref="C4:E4"/>
    <mergeCell ref="F4:G4"/>
    <mergeCell ref="H4:I4"/>
    <mergeCell ref="O4:P4"/>
    <mergeCell ref="Q4:R4"/>
    <mergeCell ref="Q3:V3"/>
    <mergeCell ref="W2:Y2"/>
    <mergeCell ref="W3:Y3"/>
    <mergeCell ref="E3:G3"/>
    <mergeCell ref="H3:M3"/>
    <mergeCell ref="N3:P3"/>
    <mergeCell ref="E2:G2"/>
    <mergeCell ref="N2:P2"/>
    <mergeCell ref="Q2:V2"/>
    <mergeCell ref="H2:M2"/>
    <mergeCell ref="Z2:AC2"/>
    <mergeCell ref="Z3:AB3"/>
    <mergeCell ref="AA5:AC5"/>
    <mergeCell ref="AA10:AB10"/>
    <mergeCell ref="AA11:AB11"/>
    <mergeCell ref="AA12:AC12"/>
  </mergeCells>
  <conditionalFormatting sqref="F6">
    <cfRule type="expression" priority="24" dxfId="0" stopIfTrue="1">
      <formula>F6&gt;E6</formula>
    </cfRule>
  </conditionalFormatting>
  <conditionalFormatting sqref="F7">
    <cfRule type="expression" priority="23" dxfId="0" stopIfTrue="1">
      <formula>F7&gt;E7</formula>
    </cfRule>
  </conditionalFormatting>
  <conditionalFormatting sqref="Z6">
    <cfRule type="expression" priority="21" dxfId="0" stopIfTrue="1">
      <formula>Z6&gt;Y6</formula>
    </cfRule>
  </conditionalFormatting>
  <conditionalFormatting sqref="Z7">
    <cfRule type="expression" priority="20" dxfId="0" stopIfTrue="1">
      <formula>Z7&gt;Y7</formula>
    </cfRule>
  </conditionalFormatting>
  <conditionalFormatting sqref="K13">
    <cfRule type="expression" priority="19" dxfId="0" stopIfTrue="1">
      <formula>K13&gt;J13</formula>
    </cfRule>
  </conditionalFormatting>
  <conditionalFormatting sqref="K14">
    <cfRule type="expression" priority="18" dxfId="0" stopIfTrue="1">
      <formula>K14&gt;J14</formula>
    </cfRule>
  </conditionalFormatting>
  <conditionalFormatting sqref="K15">
    <cfRule type="expression" priority="17" dxfId="0" stopIfTrue="1">
      <formula>K15&gt;J15</formula>
    </cfRule>
  </conditionalFormatting>
  <conditionalFormatting sqref="K16">
    <cfRule type="expression" priority="16" dxfId="0" stopIfTrue="1">
      <formula>K16&gt;J16</formula>
    </cfRule>
  </conditionalFormatting>
  <conditionalFormatting sqref="K17">
    <cfRule type="expression" priority="15" dxfId="0" stopIfTrue="1">
      <formula>K17&gt;J17</formula>
    </cfRule>
  </conditionalFormatting>
  <conditionalFormatting sqref="K18">
    <cfRule type="expression" priority="14" dxfId="0" stopIfTrue="1">
      <formula>K18&gt;J18</formula>
    </cfRule>
  </conditionalFormatting>
  <conditionalFormatting sqref="F13">
    <cfRule type="expression" priority="13" dxfId="0" stopIfTrue="1">
      <formula>F13&gt;E13</formula>
    </cfRule>
  </conditionalFormatting>
  <conditionalFormatting sqref="Z13">
    <cfRule type="expression" priority="12" dxfId="0" stopIfTrue="1">
      <formula>Z13&gt;Y13</formula>
    </cfRule>
  </conditionalFormatting>
  <conditionalFormatting sqref="Z14">
    <cfRule type="expression" priority="11" dxfId="0" stopIfTrue="1">
      <formula>Z14&gt;Y14</formula>
    </cfRule>
  </conditionalFormatting>
  <conditionalFormatting sqref="Z15">
    <cfRule type="expression" priority="10" dxfId="0" stopIfTrue="1">
      <formula>Z15&gt;Y15</formula>
    </cfRule>
  </conditionalFormatting>
  <conditionalFormatting sqref="Z16">
    <cfRule type="expression" priority="9" dxfId="0" stopIfTrue="1">
      <formula>Z16&gt;Y16</formula>
    </cfRule>
  </conditionalFormatting>
  <conditionalFormatting sqref="Z17">
    <cfRule type="expression" priority="8" dxfId="0" stopIfTrue="1">
      <formula>Z17&gt;Y17</formula>
    </cfRule>
  </conditionalFormatting>
  <conditionalFormatting sqref="Z18">
    <cfRule type="expression" priority="7" dxfId="0" stopIfTrue="1">
      <formula>Z18&gt;Y18</formula>
    </cfRule>
  </conditionalFormatting>
  <conditionalFormatting sqref="K6:K9">
    <cfRule type="expression" priority="6" dxfId="0" stopIfTrue="1">
      <formula>K6&gt;J6</formula>
    </cfRule>
  </conditionalFormatting>
  <conditionalFormatting sqref="P6:P9">
    <cfRule type="expression" priority="5" dxfId="0" stopIfTrue="1">
      <formula>P6&gt;O6</formula>
    </cfRule>
  </conditionalFormatting>
  <conditionalFormatting sqref="U6:U9">
    <cfRule type="expression" priority="4" dxfId="0" stopIfTrue="1">
      <formula>U6&gt;T6</formula>
    </cfRule>
  </conditionalFormatting>
  <conditionalFormatting sqref="U13 P13">
    <cfRule type="expression" priority="3" dxfId="0" stopIfTrue="1">
      <formula>P13&gt;O13</formula>
    </cfRule>
  </conditionalFormatting>
  <conditionalFormatting sqref="F14:F20 U14:U20 P14:P20">
    <cfRule type="expression" priority="2" dxfId="0" stopIfTrue="1">
      <formula>F14&gt;E14</formula>
    </cfRule>
  </conditionalFormatting>
  <dataValidations count="2">
    <dataValidation operator="lessThanOrEqual" allowBlank="1" showInputMessage="1" showErrorMessage="1" sqref="AA27:IV65536 F21:F22 U10:U12 AA1:IV21 A1:B21 C1:Z5 C26:Z65536 C9:J12 K10:K12 L9:O12 P10:P12 Q9:T12 V9:Z12 U21:U22 P21:P22 Q19:T22 V19:Z22 C19:E22 G19:O22 A27:A65536 B22:B65536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7 F13:F20 K13:K18 K6:K9 Z6:Z7 Z13:Z18 P6:P9 U6:U9 P13:P20 U13:U20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N31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2.62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43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M1" s="2"/>
    </row>
    <row r="2" spans="2:144" ht="28.5" customHeight="1">
      <c r="B2" s="12" t="s">
        <v>121</v>
      </c>
      <c r="C2" s="12"/>
      <c r="D2" s="12"/>
      <c r="E2" s="607" t="s">
        <v>6</v>
      </c>
      <c r="F2" s="608"/>
      <c r="G2" s="630"/>
      <c r="H2" s="623">
        <f>'表紙'!E3</f>
        <v>0</v>
      </c>
      <c r="I2" s="624"/>
      <c r="J2" s="624"/>
      <c r="K2" s="624"/>
      <c r="L2" s="624"/>
      <c r="M2" s="625"/>
      <c r="N2" s="607" t="s">
        <v>7</v>
      </c>
      <c r="O2" s="608"/>
      <c r="P2" s="630"/>
      <c r="Q2" s="624">
        <f>'表紙'!K3</f>
        <v>0</v>
      </c>
      <c r="R2" s="624"/>
      <c r="S2" s="624"/>
      <c r="T2" s="624"/>
      <c r="U2" s="624"/>
      <c r="V2" s="625"/>
      <c r="W2" s="607" t="s">
        <v>8</v>
      </c>
      <c r="X2" s="608"/>
      <c r="Y2" s="630"/>
      <c r="Z2" s="623">
        <f>'表紙'!P3</f>
        <v>0</v>
      </c>
      <c r="AA2" s="624"/>
      <c r="AB2" s="624"/>
      <c r="AC2" s="625"/>
      <c r="EN2" s="2"/>
    </row>
    <row r="3" spans="2:29" ht="28.5" customHeight="1">
      <c r="B3" s="6"/>
      <c r="C3" s="6"/>
      <c r="D3" s="6"/>
      <c r="E3" s="603" t="s">
        <v>9</v>
      </c>
      <c r="F3" s="604"/>
      <c r="G3" s="635"/>
      <c r="H3" s="636">
        <f>'表紙'!E4</f>
        <v>0</v>
      </c>
      <c r="I3" s="637"/>
      <c r="J3" s="637"/>
      <c r="K3" s="637"/>
      <c r="L3" s="637"/>
      <c r="M3" s="638"/>
      <c r="N3" s="607" t="s">
        <v>269</v>
      </c>
      <c r="O3" s="608"/>
      <c r="P3" s="630"/>
      <c r="Q3" s="628">
        <f>'表紙'!K4</f>
        <v>0</v>
      </c>
      <c r="R3" s="628"/>
      <c r="S3" s="628"/>
      <c r="T3" s="628"/>
      <c r="U3" s="628"/>
      <c r="V3" s="629"/>
      <c r="W3" s="607" t="s">
        <v>10</v>
      </c>
      <c r="X3" s="608"/>
      <c r="Y3" s="630"/>
      <c r="Z3" s="626">
        <f>SUM(O4+O17)</f>
        <v>0</v>
      </c>
      <c r="AA3" s="627"/>
      <c r="AB3" s="627"/>
      <c r="AC3" s="40" t="s">
        <v>1</v>
      </c>
    </row>
    <row r="4" spans="3:18" s="8" customFormat="1" ht="27.75" customHeight="1">
      <c r="C4" s="616" t="s">
        <v>184</v>
      </c>
      <c r="D4" s="616"/>
      <c r="E4" s="616"/>
      <c r="F4" s="617" t="s">
        <v>11</v>
      </c>
      <c r="G4" s="617"/>
      <c r="H4" s="618">
        <f>SUM(Y16+T16+O16+J16)</f>
        <v>21600</v>
      </c>
      <c r="I4" s="618"/>
      <c r="J4" s="9" t="s">
        <v>1</v>
      </c>
      <c r="K4" s="9" t="s">
        <v>268</v>
      </c>
      <c r="L4" s="10"/>
      <c r="M4" s="11" t="s">
        <v>123</v>
      </c>
      <c r="N4" s="10"/>
      <c r="O4" s="619">
        <f>SUM(K16+P16+U16+Z16)</f>
        <v>0</v>
      </c>
      <c r="P4" s="620"/>
      <c r="Q4" s="621" t="s">
        <v>1</v>
      </c>
      <c r="R4" s="621"/>
    </row>
    <row r="5" spans="2:29" ht="21.75" customHeight="1">
      <c r="B5" s="607" t="s">
        <v>141</v>
      </c>
      <c r="C5" s="608"/>
      <c r="D5" s="608"/>
      <c r="E5" s="608"/>
      <c r="F5" s="38" t="s">
        <v>127</v>
      </c>
      <c r="G5" s="607" t="s">
        <v>141</v>
      </c>
      <c r="H5" s="608"/>
      <c r="I5" s="608"/>
      <c r="J5" s="608"/>
      <c r="K5" s="38" t="s">
        <v>127</v>
      </c>
      <c r="L5" s="608" t="s">
        <v>142</v>
      </c>
      <c r="M5" s="608"/>
      <c r="N5" s="608"/>
      <c r="O5" s="609"/>
      <c r="P5" s="18" t="s">
        <v>127</v>
      </c>
      <c r="Q5" s="607" t="s">
        <v>143</v>
      </c>
      <c r="R5" s="608"/>
      <c r="S5" s="608"/>
      <c r="T5" s="608"/>
      <c r="U5" s="38" t="s">
        <v>127</v>
      </c>
      <c r="V5" s="608" t="s">
        <v>128</v>
      </c>
      <c r="W5" s="608"/>
      <c r="X5" s="608"/>
      <c r="Y5" s="609"/>
      <c r="Z5" s="18" t="s">
        <v>127</v>
      </c>
      <c r="AA5" s="622" t="s">
        <v>267</v>
      </c>
      <c r="AB5" s="612"/>
      <c r="AC5" s="613"/>
    </row>
    <row r="6" spans="2:29" ht="21.75" customHeight="1">
      <c r="B6" s="133"/>
      <c r="C6" s="150" t="s">
        <v>342</v>
      </c>
      <c r="D6" s="204" t="s">
        <v>459</v>
      </c>
      <c r="E6" s="210">
        <v>1550</v>
      </c>
      <c r="F6" s="448"/>
      <c r="G6" s="329" t="s">
        <v>437</v>
      </c>
      <c r="H6" s="149" t="s">
        <v>97</v>
      </c>
      <c r="I6" s="240" t="s">
        <v>458</v>
      </c>
      <c r="J6" s="522">
        <v>400</v>
      </c>
      <c r="K6" s="448"/>
      <c r="L6" s="174" t="s">
        <v>460</v>
      </c>
      <c r="M6" s="105" t="s">
        <v>344</v>
      </c>
      <c r="N6" s="132" t="s">
        <v>638</v>
      </c>
      <c r="O6" s="220">
        <v>1550</v>
      </c>
      <c r="P6" s="448"/>
      <c r="Q6" s="130" t="s">
        <v>461</v>
      </c>
      <c r="R6" s="119" t="s">
        <v>92</v>
      </c>
      <c r="S6" s="266" t="s">
        <v>439</v>
      </c>
      <c r="T6" s="223">
        <v>5450</v>
      </c>
      <c r="U6" s="448"/>
      <c r="V6" s="1"/>
      <c r="W6" s="134" t="s">
        <v>342</v>
      </c>
      <c r="X6" s="1"/>
      <c r="Y6" s="219">
        <v>2500</v>
      </c>
      <c r="Z6" s="448"/>
      <c r="AA6" s="170"/>
      <c r="AB6" s="644" t="s">
        <v>273</v>
      </c>
      <c r="AC6" s="645"/>
    </row>
    <row r="7" spans="2:29" ht="21.75" customHeight="1">
      <c r="B7" s="96"/>
      <c r="C7" s="477" t="s">
        <v>343</v>
      </c>
      <c r="D7" s="251"/>
      <c r="E7" s="211">
        <v>1100</v>
      </c>
      <c r="F7" s="446"/>
      <c r="G7" s="331" t="s">
        <v>424</v>
      </c>
      <c r="H7" s="257" t="s">
        <v>66</v>
      </c>
      <c r="I7" s="243" t="s">
        <v>458</v>
      </c>
      <c r="J7" s="332">
        <v>550</v>
      </c>
      <c r="K7" s="446"/>
      <c r="L7" s="103"/>
      <c r="M7" s="105"/>
      <c r="N7" s="103"/>
      <c r="O7" s="220"/>
      <c r="P7" s="262"/>
      <c r="Q7" s="130" t="s">
        <v>462</v>
      </c>
      <c r="R7" s="105" t="s">
        <v>67</v>
      </c>
      <c r="S7" s="131" t="s">
        <v>438</v>
      </c>
      <c r="T7" s="224">
        <v>250</v>
      </c>
      <c r="U7" s="446"/>
      <c r="V7" s="103"/>
      <c r="W7" s="105" t="s">
        <v>345</v>
      </c>
      <c r="X7" s="103"/>
      <c r="Y7" s="220">
        <v>2200</v>
      </c>
      <c r="Z7" s="446"/>
      <c r="AA7" s="170"/>
      <c r="AB7" s="144" t="s">
        <v>387</v>
      </c>
      <c r="AC7" s="202"/>
    </row>
    <row r="8" spans="2:29" ht="21.75" customHeight="1">
      <c r="B8" s="96"/>
      <c r="C8" s="257" t="s">
        <v>346</v>
      </c>
      <c r="D8" s="251" t="s">
        <v>459</v>
      </c>
      <c r="E8" s="211">
        <v>300</v>
      </c>
      <c r="F8" s="446"/>
      <c r="G8" s="331" t="s">
        <v>450</v>
      </c>
      <c r="H8" s="252" t="s">
        <v>264</v>
      </c>
      <c r="I8" s="243" t="s">
        <v>458</v>
      </c>
      <c r="J8" s="332">
        <v>1500</v>
      </c>
      <c r="K8" s="446"/>
      <c r="L8" s="103"/>
      <c r="M8" s="105"/>
      <c r="N8" s="103"/>
      <c r="O8" s="220"/>
      <c r="P8" s="262"/>
      <c r="Q8" s="130"/>
      <c r="R8" s="105"/>
      <c r="S8" s="131"/>
      <c r="T8" s="224"/>
      <c r="U8" s="262"/>
      <c r="V8" s="350"/>
      <c r="W8" s="105"/>
      <c r="X8" s="99"/>
      <c r="Y8" s="229"/>
      <c r="Z8" s="262"/>
      <c r="AA8" s="170"/>
      <c r="AB8" s="144" t="s">
        <v>388</v>
      </c>
      <c r="AC8" s="202"/>
    </row>
    <row r="9" spans="2:29" ht="21.75" customHeight="1">
      <c r="B9" s="96"/>
      <c r="C9" s="257" t="s">
        <v>347</v>
      </c>
      <c r="D9" s="251" t="s">
        <v>459</v>
      </c>
      <c r="E9" s="211">
        <v>100</v>
      </c>
      <c r="F9" s="446"/>
      <c r="G9" s="331" t="s">
        <v>435</v>
      </c>
      <c r="H9" s="257" t="s">
        <v>100</v>
      </c>
      <c r="I9" s="243" t="s">
        <v>458</v>
      </c>
      <c r="J9" s="332">
        <v>1350</v>
      </c>
      <c r="K9" s="446"/>
      <c r="L9" s="668"/>
      <c r="M9" s="668"/>
      <c r="N9" s="668"/>
      <c r="O9" s="220"/>
      <c r="P9" s="262"/>
      <c r="Q9" s="96"/>
      <c r="R9" s="105"/>
      <c r="S9" s="99"/>
      <c r="T9" s="224"/>
      <c r="U9" s="262"/>
      <c r="V9" s="103"/>
      <c r="W9" s="105"/>
      <c r="X9" s="103"/>
      <c r="Y9" s="220"/>
      <c r="Z9" s="262"/>
      <c r="AA9" s="170"/>
      <c r="AB9" s="144" t="s">
        <v>389</v>
      </c>
      <c r="AC9" s="202"/>
    </row>
    <row r="10" spans="2:29" ht="21.75" customHeight="1">
      <c r="B10" s="96"/>
      <c r="C10" s="252" t="s">
        <v>463</v>
      </c>
      <c r="D10" s="264" t="s">
        <v>611</v>
      </c>
      <c r="E10" s="211">
        <v>550</v>
      </c>
      <c r="F10" s="446"/>
      <c r="G10" s="331" t="s">
        <v>464</v>
      </c>
      <c r="H10" s="257" t="s">
        <v>102</v>
      </c>
      <c r="I10" s="243" t="s">
        <v>458</v>
      </c>
      <c r="J10" s="332">
        <v>400</v>
      </c>
      <c r="K10" s="446"/>
      <c r="L10" s="103"/>
      <c r="M10" s="105"/>
      <c r="N10" s="103"/>
      <c r="O10" s="220"/>
      <c r="P10" s="262"/>
      <c r="Q10" s="96"/>
      <c r="R10" s="105"/>
      <c r="S10" s="99"/>
      <c r="T10" s="224"/>
      <c r="U10" s="262"/>
      <c r="V10" s="103"/>
      <c r="W10" s="105"/>
      <c r="X10" s="103"/>
      <c r="Y10" s="220"/>
      <c r="Z10" s="262"/>
      <c r="AA10" s="170"/>
      <c r="AB10" s="144" t="s">
        <v>390</v>
      </c>
      <c r="AC10" s="202"/>
    </row>
    <row r="11" spans="2:29" ht="21.75" customHeight="1">
      <c r="B11" s="96"/>
      <c r="C11" s="257"/>
      <c r="D11" s="259"/>
      <c r="E11" s="211"/>
      <c r="F11" s="262"/>
      <c r="G11" s="331" t="s">
        <v>465</v>
      </c>
      <c r="H11" s="257" t="s">
        <v>104</v>
      </c>
      <c r="I11" s="243" t="s">
        <v>458</v>
      </c>
      <c r="J11" s="332">
        <v>1850</v>
      </c>
      <c r="K11" s="446"/>
      <c r="L11" s="103"/>
      <c r="M11" s="105"/>
      <c r="N11" s="103"/>
      <c r="O11" s="220"/>
      <c r="P11" s="262"/>
      <c r="Q11" s="96"/>
      <c r="R11" s="105"/>
      <c r="S11" s="99"/>
      <c r="T11" s="224"/>
      <c r="U11" s="262"/>
      <c r="V11" s="103"/>
      <c r="W11" s="105"/>
      <c r="X11" s="103"/>
      <c r="Y11" s="220"/>
      <c r="Z11" s="262"/>
      <c r="AA11" s="170"/>
      <c r="AB11" s="144" t="s">
        <v>391</v>
      </c>
      <c r="AC11" s="202"/>
    </row>
    <row r="12" spans="2:29" ht="21.75" customHeight="1">
      <c r="B12" s="96"/>
      <c r="C12" s="734"/>
      <c r="D12" s="734"/>
      <c r="E12" s="211"/>
      <c r="F12" s="262"/>
      <c r="G12" s="310"/>
      <c r="H12" s="103"/>
      <c r="I12" s="99"/>
      <c r="J12" s="103"/>
      <c r="K12" s="262"/>
      <c r="L12" s="103"/>
      <c r="M12" s="105"/>
      <c r="N12" s="103"/>
      <c r="O12" s="220"/>
      <c r="P12" s="262"/>
      <c r="Q12" s="96"/>
      <c r="R12" s="105"/>
      <c r="S12" s="99"/>
      <c r="T12" s="224"/>
      <c r="U12" s="262"/>
      <c r="V12" s="103"/>
      <c r="W12" s="105"/>
      <c r="X12" s="103"/>
      <c r="Y12" s="220"/>
      <c r="Z12" s="262"/>
      <c r="AA12" s="170"/>
      <c r="AB12" s="144" t="s">
        <v>392</v>
      </c>
      <c r="AC12" s="202"/>
    </row>
    <row r="13" spans="2:29" ht="21.75" customHeight="1">
      <c r="B13" s="96"/>
      <c r="C13" s="734"/>
      <c r="D13" s="734"/>
      <c r="E13" s="211"/>
      <c r="F13" s="262"/>
      <c r="G13" s="123"/>
      <c r="H13" s="257"/>
      <c r="I13" s="106"/>
      <c r="J13" s="224"/>
      <c r="K13" s="262"/>
      <c r="L13" s="715"/>
      <c r="M13" s="715"/>
      <c r="N13" s="715"/>
      <c r="O13" s="220"/>
      <c r="P13" s="262"/>
      <c r="Q13" s="96"/>
      <c r="R13" s="105"/>
      <c r="S13" s="99"/>
      <c r="T13" s="224"/>
      <c r="U13" s="262"/>
      <c r="V13" s="103"/>
      <c r="W13" s="105"/>
      <c r="X13" s="103"/>
      <c r="Y13" s="220"/>
      <c r="Z13" s="262"/>
      <c r="AA13" s="170"/>
      <c r="AB13" s="507" t="s">
        <v>650</v>
      </c>
      <c r="AC13" s="202"/>
    </row>
    <row r="14" spans="2:29" ht="21.75" customHeight="1">
      <c r="B14" s="96"/>
      <c r="C14" s="257"/>
      <c r="D14" s="259"/>
      <c r="E14" s="211"/>
      <c r="F14" s="262"/>
      <c r="G14" s="123"/>
      <c r="H14" s="257"/>
      <c r="I14" s="269"/>
      <c r="J14" s="224"/>
      <c r="K14" s="262"/>
      <c r="L14" s="715"/>
      <c r="M14" s="715"/>
      <c r="N14" s="715"/>
      <c r="O14" s="220"/>
      <c r="P14" s="262"/>
      <c r="Q14" s="96"/>
      <c r="R14" s="105"/>
      <c r="S14" s="99"/>
      <c r="T14" s="224"/>
      <c r="U14" s="262"/>
      <c r="V14" s="103"/>
      <c r="W14" s="105"/>
      <c r="X14" s="103"/>
      <c r="Y14" s="220"/>
      <c r="Z14" s="262"/>
      <c r="AA14" s="170"/>
      <c r="AB14" s="144" t="s">
        <v>647</v>
      </c>
      <c r="AC14" s="202"/>
    </row>
    <row r="15" spans="2:29" ht="21.75" customHeight="1">
      <c r="B15" s="133"/>
      <c r="C15" s="152"/>
      <c r="D15" s="152"/>
      <c r="E15" s="241"/>
      <c r="F15" s="262"/>
      <c r="G15" s="646" t="s">
        <v>2</v>
      </c>
      <c r="H15" s="647"/>
      <c r="I15" s="735"/>
      <c r="J15" s="223">
        <f>SUM(J6:J14)</f>
        <v>6050</v>
      </c>
      <c r="K15" s="209">
        <f>SUM(K6:K14)</f>
        <v>0</v>
      </c>
      <c r="L15" s="1"/>
      <c r="M15" s="1"/>
      <c r="N15" s="1"/>
      <c r="O15" s="222"/>
      <c r="P15" s="262"/>
      <c r="Q15" s="133"/>
      <c r="R15" s="1"/>
      <c r="S15" s="124"/>
      <c r="T15" s="304"/>
      <c r="U15" s="262"/>
      <c r="V15" s="1"/>
      <c r="W15" s="1"/>
      <c r="X15" s="1"/>
      <c r="Y15" s="222"/>
      <c r="Z15" s="262"/>
      <c r="AA15" s="169"/>
      <c r="AB15" s="144" t="s">
        <v>393</v>
      </c>
      <c r="AC15" s="207"/>
    </row>
    <row r="16" spans="2:29" ht="21.75" customHeight="1">
      <c r="B16" s="607" t="s">
        <v>2</v>
      </c>
      <c r="C16" s="608"/>
      <c r="D16" s="608"/>
      <c r="E16" s="213">
        <f>SUM(E6:E14)</f>
        <v>3600</v>
      </c>
      <c r="F16" s="322">
        <f>SUM(F6:F15)</f>
        <v>0</v>
      </c>
      <c r="G16" s="607" t="s">
        <v>122</v>
      </c>
      <c r="H16" s="608"/>
      <c r="I16" s="609"/>
      <c r="J16" s="163">
        <f>SUM(E16+J15)</f>
        <v>9650</v>
      </c>
      <c r="K16" s="322">
        <f>SUM(K15+F16)</f>
        <v>0</v>
      </c>
      <c r="L16" s="608" t="s">
        <v>122</v>
      </c>
      <c r="M16" s="608"/>
      <c r="N16" s="608"/>
      <c r="O16" s="227">
        <f>SUM(O6:O15)</f>
        <v>1550</v>
      </c>
      <c r="P16" s="505">
        <f>SUM(P6:P7)</f>
        <v>0</v>
      </c>
      <c r="Q16" s="607" t="s">
        <v>2</v>
      </c>
      <c r="R16" s="608"/>
      <c r="S16" s="609"/>
      <c r="T16" s="163">
        <f>SUM(T6:T14)</f>
        <v>5700</v>
      </c>
      <c r="U16" s="506">
        <f>SUM(U6:U15)</f>
        <v>0</v>
      </c>
      <c r="V16" s="608" t="s">
        <v>2</v>
      </c>
      <c r="W16" s="608"/>
      <c r="X16" s="608"/>
      <c r="Y16" s="227">
        <f>SUM(Y6:Y15)</f>
        <v>4700</v>
      </c>
      <c r="Z16" s="483">
        <f>SUM(Z6:Z15)</f>
        <v>0</v>
      </c>
      <c r="AA16" s="349" t="s">
        <v>398</v>
      </c>
      <c r="AB16" s="16"/>
      <c r="AC16" s="348"/>
    </row>
    <row r="17" spans="2:40" ht="27.75" customHeight="1">
      <c r="B17" s="2"/>
      <c r="C17" s="616" t="s">
        <v>185</v>
      </c>
      <c r="D17" s="616"/>
      <c r="E17" s="616"/>
      <c r="F17" s="617" t="s">
        <v>11</v>
      </c>
      <c r="G17" s="617"/>
      <c r="H17" s="618">
        <f>SUM(E25+J25+O25+T25+Y25)</f>
        <v>21450</v>
      </c>
      <c r="I17" s="617"/>
      <c r="J17" s="9" t="s">
        <v>1</v>
      </c>
      <c r="K17" s="9" t="s">
        <v>268</v>
      </c>
      <c r="L17" s="10"/>
      <c r="M17" s="11" t="s">
        <v>123</v>
      </c>
      <c r="N17" s="10"/>
      <c r="O17" s="619">
        <f>SUM(F25+K25+P25+U25+Z25)</f>
        <v>0</v>
      </c>
      <c r="P17" s="620"/>
      <c r="Q17" s="621" t="s">
        <v>1</v>
      </c>
      <c r="R17" s="621"/>
      <c r="S17" s="2"/>
      <c r="T17" s="5"/>
      <c r="U17" s="5"/>
      <c r="V17" s="2"/>
      <c r="W17" s="2"/>
      <c r="X17" s="2"/>
      <c r="Y17" s="2"/>
      <c r="Z17" s="2"/>
      <c r="AA17" s="606"/>
      <c r="AB17" s="606"/>
      <c r="AC17" s="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2:29" ht="21.75" customHeight="1">
      <c r="B18" s="607" t="s">
        <v>141</v>
      </c>
      <c r="C18" s="608"/>
      <c r="D18" s="608"/>
      <c r="E18" s="608"/>
      <c r="F18" s="42" t="s">
        <v>127</v>
      </c>
      <c r="G18" s="607" t="s">
        <v>179</v>
      </c>
      <c r="H18" s="608"/>
      <c r="I18" s="608"/>
      <c r="J18" s="609"/>
      <c r="K18" s="19" t="s">
        <v>127</v>
      </c>
      <c r="L18" s="608" t="s">
        <v>142</v>
      </c>
      <c r="M18" s="608"/>
      <c r="N18" s="608"/>
      <c r="O18" s="608"/>
      <c r="P18" s="42" t="s">
        <v>127</v>
      </c>
      <c r="Q18" s="607" t="s">
        <v>143</v>
      </c>
      <c r="R18" s="608"/>
      <c r="S18" s="608"/>
      <c r="T18" s="609"/>
      <c r="U18" s="19" t="s">
        <v>127</v>
      </c>
      <c r="V18" s="607" t="s">
        <v>128</v>
      </c>
      <c r="W18" s="608"/>
      <c r="X18" s="608"/>
      <c r="Y18" s="609"/>
      <c r="Z18" s="18" t="s">
        <v>127</v>
      </c>
      <c r="AA18" s="622" t="s">
        <v>267</v>
      </c>
      <c r="AB18" s="612"/>
      <c r="AC18" s="613"/>
    </row>
    <row r="19" spans="2:29" ht="21.75" customHeight="1">
      <c r="B19" s="117"/>
      <c r="C19" s="149" t="s">
        <v>348</v>
      </c>
      <c r="D19" s="278"/>
      <c r="E19" s="223">
        <v>850</v>
      </c>
      <c r="F19" s="448"/>
      <c r="G19" s="117"/>
      <c r="H19" s="119"/>
      <c r="I19" s="137"/>
      <c r="J19" s="228"/>
      <c r="K19" s="262"/>
      <c r="L19" s="117"/>
      <c r="M19" s="119" t="s">
        <v>348</v>
      </c>
      <c r="N19" s="120"/>
      <c r="O19" s="223">
        <v>1700</v>
      </c>
      <c r="P19" s="448"/>
      <c r="Q19" s="126" t="s">
        <v>466</v>
      </c>
      <c r="R19" s="134" t="s">
        <v>191</v>
      </c>
      <c r="S19" s="266" t="s">
        <v>564</v>
      </c>
      <c r="T19" s="219">
        <v>4150</v>
      </c>
      <c r="U19" s="448"/>
      <c r="V19" s="117"/>
      <c r="W19" s="119" t="s">
        <v>348</v>
      </c>
      <c r="X19" s="120"/>
      <c r="Y19" s="228">
        <v>3800</v>
      </c>
      <c r="Z19" s="448"/>
      <c r="AA19" s="170"/>
      <c r="AB19" s="644" t="s">
        <v>273</v>
      </c>
      <c r="AC19" s="645"/>
    </row>
    <row r="20" spans="2:29" ht="21.75" customHeight="1">
      <c r="B20" s="96"/>
      <c r="C20" s="105" t="s">
        <v>349</v>
      </c>
      <c r="D20" s="287"/>
      <c r="E20" s="224">
        <v>500</v>
      </c>
      <c r="F20" s="446"/>
      <c r="G20" s="96"/>
      <c r="H20" s="105"/>
      <c r="I20" s="106"/>
      <c r="J20" s="229"/>
      <c r="K20" s="262"/>
      <c r="L20" s="96"/>
      <c r="M20" s="105" t="s">
        <v>401</v>
      </c>
      <c r="N20" s="99"/>
      <c r="O20" s="224">
        <v>1100</v>
      </c>
      <c r="P20" s="446"/>
      <c r="Q20" s="130" t="s">
        <v>467</v>
      </c>
      <c r="R20" s="105" t="s">
        <v>609</v>
      </c>
      <c r="S20" s="131" t="s">
        <v>564</v>
      </c>
      <c r="T20" s="220">
        <v>3400</v>
      </c>
      <c r="U20" s="446"/>
      <c r="V20" s="331" t="s">
        <v>554</v>
      </c>
      <c r="W20" s="105" t="s">
        <v>349</v>
      </c>
      <c r="X20" s="99"/>
      <c r="Y20" s="229">
        <v>2450</v>
      </c>
      <c r="Z20" s="446"/>
      <c r="AA20" s="170"/>
      <c r="AB20" s="144" t="s">
        <v>648</v>
      </c>
      <c r="AC20" s="185"/>
    </row>
    <row r="21" spans="2:29" ht="21.75" customHeight="1">
      <c r="B21" s="96"/>
      <c r="C21" s="362" t="s">
        <v>468</v>
      </c>
      <c r="D21" s="287"/>
      <c r="E21" s="224">
        <v>400</v>
      </c>
      <c r="F21" s="446"/>
      <c r="G21" s="96"/>
      <c r="H21" s="105"/>
      <c r="I21" s="106"/>
      <c r="J21" s="229"/>
      <c r="K21" s="262"/>
      <c r="L21" s="96"/>
      <c r="M21" s="105" t="s">
        <v>191</v>
      </c>
      <c r="N21" s="99"/>
      <c r="O21" s="224">
        <v>1150</v>
      </c>
      <c r="P21" s="446"/>
      <c r="Q21" s="130"/>
      <c r="R21" s="354"/>
      <c r="S21" s="103"/>
      <c r="T21" s="220"/>
      <c r="U21" s="262"/>
      <c r="V21" s="96"/>
      <c r="W21" s="103"/>
      <c r="X21" s="99"/>
      <c r="Y21" s="229"/>
      <c r="Z21" s="262"/>
      <c r="AA21" s="170"/>
      <c r="AB21" s="144" t="s">
        <v>649</v>
      </c>
      <c r="AC21" s="185"/>
    </row>
    <row r="22" spans="2:29" ht="21.75" customHeight="1">
      <c r="B22" s="96"/>
      <c r="C22" s="105"/>
      <c r="D22" s="99"/>
      <c r="E22" s="224"/>
      <c r="F22" s="262"/>
      <c r="G22" s="96"/>
      <c r="H22" s="105"/>
      <c r="I22" s="106"/>
      <c r="J22" s="229"/>
      <c r="K22" s="262"/>
      <c r="L22" s="96"/>
      <c r="M22" s="105" t="s">
        <v>400</v>
      </c>
      <c r="N22" s="99"/>
      <c r="O22" s="224">
        <v>1500</v>
      </c>
      <c r="P22" s="446"/>
      <c r="Q22" s="130"/>
      <c r="R22" s="101"/>
      <c r="S22" s="103"/>
      <c r="T22" s="220"/>
      <c r="U22" s="262"/>
      <c r="V22" s="96"/>
      <c r="W22" s="103"/>
      <c r="X22" s="99"/>
      <c r="Y22" s="247"/>
      <c r="Z22" s="262"/>
      <c r="AA22" s="170"/>
      <c r="AB22" s="144"/>
      <c r="AC22" s="185"/>
    </row>
    <row r="23" spans="2:29" ht="21.75" customHeight="1">
      <c r="B23" s="96"/>
      <c r="C23" s="257"/>
      <c r="D23" s="269"/>
      <c r="E23" s="224"/>
      <c r="F23" s="262"/>
      <c r="G23" s="123"/>
      <c r="H23" s="259"/>
      <c r="I23" s="269"/>
      <c r="J23" s="229"/>
      <c r="K23" s="262"/>
      <c r="L23" s="96"/>
      <c r="M23" s="105" t="s">
        <v>350</v>
      </c>
      <c r="N23" s="99"/>
      <c r="O23" s="224">
        <v>450</v>
      </c>
      <c r="P23" s="446"/>
      <c r="Q23" s="96"/>
      <c r="R23" s="105"/>
      <c r="S23" s="103"/>
      <c r="T23" s="220"/>
      <c r="U23" s="262"/>
      <c r="V23" s="96"/>
      <c r="W23" s="103"/>
      <c r="X23" s="99"/>
      <c r="Y23" s="229"/>
      <c r="Z23" s="262"/>
      <c r="AA23" s="170"/>
      <c r="AB23" s="15"/>
      <c r="AC23" s="185"/>
    </row>
    <row r="24" spans="2:29" ht="21.75" customHeight="1">
      <c r="B24" s="133"/>
      <c r="C24" s="150"/>
      <c r="D24" s="277"/>
      <c r="E24" s="223"/>
      <c r="F24" s="262"/>
      <c r="G24" s="172"/>
      <c r="H24" s="152"/>
      <c r="I24" s="277"/>
      <c r="J24" s="228"/>
      <c r="K24" s="262"/>
      <c r="L24" s="133"/>
      <c r="M24" s="134"/>
      <c r="N24" s="124"/>
      <c r="O24" s="223"/>
      <c r="P24" s="262"/>
      <c r="Q24" s="133"/>
      <c r="R24" s="1"/>
      <c r="S24" s="1"/>
      <c r="T24" s="222"/>
      <c r="U24" s="262"/>
      <c r="V24" s="133"/>
      <c r="W24" s="1"/>
      <c r="X24" s="124"/>
      <c r="Y24" s="228"/>
      <c r="Z24" s="262"/>
      <c r="AA24" s="170"/>
      <c r="AB24" s="651" t="s">
        <v>555</v>
      </c>
      <c r="AC24" s="652"/>
    </row>
    <row r="25" spans="2:29" ht="21.75" customHeight="1">
      <c r="B25" s="607" t="s">
        <v>2</v>
      </c>
      <c r="C25" s="608"/>
      <c r="D25" s="609"/>
      <c r="E25" s="163">
        <f>SUM(E19:E24)</f>
        <v>1750</v>
      </c>
      <c r="F25" s="216">
        <f>SUM(F19:F24)</f>
        <v>0</v>
      </c>
      <c r="G25" s="607" t="s">
        <v>2</v>
      </c>
      <c r="H25" s="608"/>
      <c r="I25" s="609"/>
      <c r="J25" s="231">
        <f>SUM(J19:J24)</f>
        <v>0</v>
      </c>
      <c r="K25" s="168">
        <f>SUM(K19:K24)</f>
        <v>0</v>
      </c>
      <c r="L25" s="607" t="s">
        <v>2</v>
      </c>
      <c r="M25" s="608"/>
      <c r="N25" s="609"/>
      <c r="O25" s="163">
        <f>SUM(O19:O24)</f>
        <v>5900</v>
      </c>
      <c r="P25" s="499">
        <f>SUM(P19:P24)</f>
        <v>0</v>
      </c>
      <c r="Q25" s="607" t="s">
        <v>2</v>
      </c>
      <c r="R25" s="608"/>
      <c r="S25" s="608"/>
      <c r="T25" s="227">
        <f>SUM(T19:T24)</f>
        <v>7550</v>
      </c>
      <c r="U25" s="483">
        <f>SUM(U19:U24)</f>
        <v>0</v>
      </c>
      <c r="V25" s="607" t="s">
        <v>2</v>
      </c>
      <c r="W25" s="608"/>
      <c r="X25" s="609"/>
      <c r="Y25" s="231">
        <f>SUM(Y19:Y23)</f>
        <v>6250</v>
      </c>
      <c r="Z25" s="483">
        <f>SUM(Z19:Z24)</f>
        <v>0</v>
      </c>
      <c r="AA25" s="679"/>
      <c r="AB25" s="643"/>
      <c r="AC25" s="182"/>
    </row>
    <row r="26" spans="2:30" ht="13.5" customHeight="1">
      <c r="B26" s="14" t="s">
        <v>606</v>
      </c>
      <c r="C26" s="13"/>
      <c r="D26" s="1"/>
      <c r="E26" s="223"/>
      <c r="F26" s="454"/>
      <c r="G26" s="1"/>
      <c r="H26" s="1"/>
      <c r="I26" s="1"/>
      <c r="J26" s="223"/>
      <c r="K26" s="455"/>
      <c r="L26" s="1"/>
      <c r="M26" s="1"/>
      <c r="N26" s="1"/>
      <c r="O26" s="223"/>
      <c r="P26" s="191"/>
      <c r="Q26" s="1"/>
      <c r="R26" s="1"/>
      <c r="S26" s="1"/>
      <c r="T26" s="223"/>
      <c r="U26" s="455"/>
      <c r="V26" s="1"/>
      <c r="W26" s="1"/>
      <c r="X26" s="1"/>
      <c r="Y26" s="223"/>
      <c r="Z26" s="191"/>
      <c r="AA26" s="110"/>
      <c r="AB26" s="41"/>
      <c r="AC26" s="7"/>
      <c r="AD26" s="110"/>
    </row>
    <row r="27" spans="2:29" ht="14.25" customHeight="1">
      <c r="B27" s="639" t="s">
        <v>610</v>
      </c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0"/>
    </row>
    <row r="28" spans="2:29" ht="14.25" customHeight="1">
      <c r="B28" s="639" t="s">
        <v>607</v>
      </c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640"/>
      <c r="AA28" s="640"/>
      <c r="AB28" s="640"/>
      <c r="AC28" s="640"/>
    </row>
    <row r="29" spans="2:29" ht="13.5">
      <c r="B29" s="639" t="s">
        <v>608</v>
      </c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640"/>
      <c r="AA29" s="640"/>
      <c r="AB29" s="640"/>
      <c r="AC29" s="640"/>
    </row>
    <row r="30" spans="2:26" ht="8.25" customHeight="1">
      <c r="B30" s="14"/>
      <c r="C30" s="1"/>
      <c r="D30" s="1"/>
      <c r="E30" s="223"/>
      <c r="F30" s="454"/>
      <c r="G30" s="1"/>
      <c r="H30" s="1"/>
      <c r="I30" s="1"/>
      <c r="J30" s="223"/>
      <c r="K30" s="455"/>
      <c r="L30" s="1"/>
      <c r="M30" s="1"/>
      <c r="N30" s="1"/>
      <c r="O30" s="223"/>
      <c r="P30" s="191"/>
      <c r="Q30" s="1"/>
      <c r="R30" s="1"/>
      <c r="S30" s="1"/>
      <c r="T30" s="223"/>
      <c r="U30" s="455"/>
      <c r="V30" s="1"/>
      <c r="W30" s="1"/>
      <c r="X30" s="1"/>
      <c r="Y30" s="223"/>
      <c r="Z30" s="191"/>
    </row>
    <row r="31" spans="2:30" ht="14.25">
      <c r="B31" s="94" t="s">
        <v>374</v>
      </c>
      <c r="C31" s="2"/>
      <c r="E31" s="2"/>
      <c r="F31" s="2"/>
      <c r="J31" s="2"/>
      <c r="K31" s="2"/>
      <c r="M31" s="2"/>
      <c r="O31" s="2"/>
      <c r="P31" s="2"/>
      <c r="R31" s="1"/>
      <c r="T31" s="148"/>
      <c r="U31" s="5"/>
      <c r="AA31" s="110"/>
      <c r="AB31" s="41" t="str">
        <f>'表紙'!P36</f>
        <v>（2022年5月現在）</v>
      </c>
      <c r="AC31" s="7" t="s">
        <v>375</v>
      </c>
      <c r="AD31" s="110"/>
    </row>
  </sheetData>
  <sheetProtection password="CCCF" sheet="1" selectLockedCells="1"/>
  <mergeCells count="58">
    <mergeCell ref="B27:AC27"/>
    <mergeCell ref="B28:AC28"/>
    <mergeCell ref="B29:AC29"/>
    <mergeCell ref="V5:Y5"/>
    <mergeCell ref="L9:N9"/>
    <mergeCell ref="L13:N13"/>
    <mergeCell ref="L14:N14"/>
    <mergeCell ref="G15:I15"/>
    <mergeCell ref="C17:E17"/>
    <mergeCell ref="F17:G17"/>
    <mergeCell ref="Q4:R4"/>
    <mergeCell ref="C4:E4"/>
    <mergeCell ref="F4:G4"/>
    <mergeCell ref="H4:I4"/>
    <mergeCell ref="O4:P4"/>
    <mergeCell ref="B5:E5"/>
    <mergeCell ref="G5:J5"/>
    <mergeCell ref="L5:O5"/>
    <mergeCell ref="Q5:T5"/>
    <mergeCell ref="Q3:V3"/>
    <mergeCell ref="H2:M2"/>
    <mergeCell ref="W3:Y3"/>
    <mergeCell ref="E3:G3"/>
    <mergeCell ref="H3:M3"/>
    <mergeCell ref="N3:P3"/>
    <mergeCell ref="Z2:AC2"/>
    <mergeCell ref="Z3:AB3"/>
    <mergeCell ref="AA5:AC5"/>
    <mergeCell ref="AB6:AC6"/>
    <mergeCell ref="C12:D12"/>
    <mergeCell ref="C13:D13"/>
    <mergeCell ref="E2:G2"/>
    <mergeCell ref="N2:P2"/>
    <mergeCell ref="Q2:V2"/>
    <mergeCell ref="W2:Y2"/>
    <mergeCell ref="AA18:AC18"/>
    <mergeCell ref="B16:D16"/>
    <mergeCell ref="G16:I16"/>
    <mergeCell ref="L16:N16"/>
    <mergeCell ref="Q16:S16"/>
    <mergeCell ref="V16:X16"/>
    <mergeCell ref="AB19:AC19"/>
    <mergeCell ref="H17:I17"/>
    <mergeCell ref="O17:P17"/>
    <mergeCell ref="Q17:R17"/>
    <mergeCell ref="AA17:AB17"/>
    <mergeCell ref="B18:E18"/>
    <mergeCell ref="G18:J18"/>
    <mergeCell ref="L18:O18"/>
    <mergeCell ref="Q18:T18"/>
    <mergeCell ref="V18:Y18"/>
    <mergeCell ref="AB24:AC24"/>
    <mergeCell ref="B25:D25"/>
    <mergeCell ref="G25:I25"/>
    <mergeCell ref="L25:N25"/>
    <mergeCell ref="Q25:S25"/>
    <mergeCell ref="V25:X25"/>
    <mergeCell ref="AA25:AB25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2" dxfId="0" stopIfTrue="1">
      <formula>F7&gt;E7</formula>
    </cfRule>
  </conditionalFormatting>
  <conditionalFormatting sqref="F8">
    <cfRule type="expression" priority="31" dxfId="0" stopIfTrue="1">
      <formula>F8&gt;E8</formula>
    </cfRule>
  </conditionalFormatting>
  <conditionalFormatting sqref="F9">
    <cfRule type="expression" priority="30" dxfId="0" stopIfTrue="1">
      <formula>F9&gt;E9</formula>
    </cfRule>
  </conditionalFormatting>
  <conditionalFormatting sqref="F10">
    <cfRule type="expression" priority="29" dxfId="0" stopIfTrue="1">
      <formula>F10&gt;E10</formula>
    </cfRule>
  </conditionalFormatting>
  <conditionalFormatting sqref="K6">
    <cfRule type="expression" priority="28" dxfId="0" stopIfTrue="1">
      <formula>K6&gt;J6</formula>
    </cfRule>
  </conditionalFormatting>
  <conditionalFormatting sqref="K7">
    <cfRule type="expression" priority="27" dxfId="0" stopIfTrue="1">
      <formula>K7&gt;J7</formula>
    </cfRule>
  </conditionalFormatting>
  <conditionalFormatting sqref="K8">
    <cfRule type="expression" priority="26" dxfId="0" stopIfTrue="1">
      <formula>K8&gt;J8</formula>
    </cfRule>
  </conditionalFormatting>
  <conditionalFormatting sqref="K9">
    <cfRule type="expression" priority="24" dxfId="0" stopIfTrue="1">
      <formula>K9&gt;J9</formula>
    </cfRule>
  </conditionalFormatting>
  <conditionalFormatting sqref="K10">
    <cfRule type="expression" priority="23" dxfId="0" stopIfTrue="1">
      <formula>K10&gt;J10</formula>
    </cfRule>
  </conditionalFormatting>
  <conditionalFormatting sqref="K11">
    <cfRule type="expression" priority="22" dxfId="0" stopIfTrue="1">
      <formula>K11&gt;J11</formula>
    </cfRule>
  </conditionalFormatting>
  <conditionalFormatting sqref="P6">
    <cfRule type="expression" priority="21" dxfId="0" stopIfTrue="1">
      <formula>P6&gt;O6</formula>
    </cfRule>
  </conditionalFormatting>
  <conditionalFormatting sqref="U6">
    <cfRule type="expression" priority="19" dxfId="0" stopIfTrue="1">
      <formula>U6&gt;T6</formula>
    </cfRule>
  </conditionalFormatting>
  <conditionalFormatting sqref="U7">
    <cfRule type="expression" priority="18" dxfId="0" stopIfTrue="1">
      <formula>U7&gt;T7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19">
    <cfRule type="expression" priority="14" dxfId="0" stopIfTrue="1">
      <formula>Z19&gt;Y19</formula>
    </cfRule>
  </conditionalFormatting>
  <conditionalFormatting sqref="Z20">
    <cfRule type="expression" priority="13" dxfId="0" stopIfTrue="1">
      <formula>Z20&gt;Y20</formula>
    </cfRule>
  </conditionalFormatting>
  <conditionalFormatting sqref="U19">
    <cfRule type="expression" priority="12" dxfId="0" stopIfTrue="1">
      <formula>U19&gt;T19</formula>
    </cfRule>
  </conditionalFormatting>
  <conditionalFormatting sqref="U20">
    <cfRule type="expression" priority="11" dxfId="0" stopIfTrue="1">
      <formula>U20&gt;T20</formula>
    </cfRule>
  </conditionalFormatting>
  <conditionalFormatting sqref="P19">
    <cfRule type="expression" priority="10" dxfId="0" stopIfTrue="1">
      <formula>P19&gt;O19</formula>
    </cfRule>
  </conditionalFormatting>
  <conditionalFormatting sqref="P20">
    <cfRule type="expression" priority="9" dxfId="0" stopIfTrue="1">
      <formula>P20&gt;O20</formula>
    </cfRule>
  </conditionalFormatting>
  <conditionalFormatting sqref="P21">
    <cfRule type="expression" priority="8" dxfId="0" stopIfTrue="1">
      <formula>P21&gt;O21</formula>
    </cfRule>
  </conditionalFormatting>
  <conditionalFormatting sqref="P22">
    <cfRule type="expression" priority="7" dxfId="0" stopIfTrue="1">
      <formula>P22&gt;O22</formula>
    </cfRule>
  </conditionalFormatting>
  <conditionalFormatting sqref="P23">
    <cfRule type="expression" priority="6" dxfId="0" stopIfTrue="1">
      <formula>P23&gt;O23</formula>
    </cfRule>
  </conditionalFormatting>
  <conditionalFormatting sqref="F19">
    <cfRule type="expression" priority="5" dxfId="0" stopIfTrue="1">
      <formula>F19&gt;E19</formula>
    </cfRule>
  </conditionalFormatting>
  <conditionalFormatting sqref="F20">
    <cfRule type="expression" priority="4" dxfId="0" stopIfTrue="1">
      <formula>F20&gt;E20</formula>
    </cfRule>
  </conditionalFormatting>
  <conditionalFormatting sqref="F21">
    <cfRule type="expression" priority="3" dxfId="0" stopIfTrue="1">
      <formula>F21&gt;E21</formula>
    </cfRule>
  </conditionalFormatting>
  <conditionalFormatting sqref="F22:F24 K19:K24 P24 U21:U24 Z21:Z24 Z8:Z15 U8:U15 P7:P15 K12:K14 F11:F15">
    <cfRule type="expression" priority="2" dxfId="0" stopIfTrue="1">
      <formula>F7&gt;E7</formula>
    </cfRule>
  </conditionalFormatting>
  <dataValidations count="2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5 K6:K14 U19:U24 P6:P15 Z6:Z15 F19:F24 P19:P24 Z19:Z24 U6:U15 K19:K24">
      <formula1>AND(F6&lt;=E6,MOD(F6,50)=0)</formula1>
    </dataValidation>
    <dataValidation operator="lessThanOrEqual" allowBlank="1" showInputMessage="1" showErrorMessage="1" sqref="B26:B30 C30:Z30 C26:Z26 H3:M3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6171875" style="4" customWidth="1"/>
    <col min="28" max="28" width="23.125" style="4" customWidth="1"/>
    <col min="29" max="29" width="5.00390625" style="4" customWidth="1"/>
    <col min="30" max="30" width="1.37890625" style="4" customWidth="1"/>
    <col min="31" max="31" width="9.00390625" style="4" customWidth="1"/>
    <col min="32" max="32" width="4.00390625" style="4" customWidth="1"/>
    <col min="33" max="16384" width="9.00390625" style="4" customWidth="1"/>
  </cols>
  <sheetData>
    <row r="1" spans="7:156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28.5" customHeight="1">
      <c r="B2" s="12" t="s">
        <v>121</v>
      </c>
      <c r="C2" s="12"/>
      <c r="D2" s="12"/>
      <c r="E2" s="607" t="s">
        <v>6</v>
      </c>
      <c r="F2" s="608"/>
      <c r="G2" s="630"/>
      <c r="H2" s="623">
        <f>'表紙'!E3</f>
        <v>0</v>
      </c>
      <c r="I2" s="624"/>
      <c r="J2" s="624"/>
      <c r="K2" s="624"/>
      <c r="L2" s="624"/>
      <c r="M2" s="625"/>
      <c r="N2" s="607" t="s">
        <v>7</v>
      </c>
      <c r="O2" s="608"/>
      <c r="P2" s="630"/>
      <c r="Q2" s="624">
        <f>'表紙'!K3</f>
        <v>0</v>
      </c>
      <c r="R2" s="624"/>
      <c r="S2" s="624"/>
      <c r="T2" s="624"/>
      <c r="U2" s="624"/>
      <c r="V2" s="625"/>
      <c r="W2" s="607" t="s">
        <v>8</v>
      </c>
      <c r="X2" s="608"/>
      <c r="Y2" s="630"/>
      <c r="Z2" s="623">
        <f>'表紙'!P3</f>
        <v>0</v>
      </c>
      <c r="AA2" s="624"/>
      <c r="AB2" s="624"/>
      <c r="AC2" s="625"/>
      <c r="FA2" s="2"/>
    </row>
    <row r="3" spans="2:29" ht="28.5" customHeight="1">
      <c r="B3" s="6"/>
      <c r="C3" s="6"/>
      <c r="D3" s="6"/>
      <c r="E3" s="603" t="s">
        <v>9</v>
      </c>
      <c r="F3" s="604"/>
      <c r="G3" s="635"/>
      <c r="H3" s="636">
        <f>'表紙'!E4</f>
        <v>0</v>
      </c>
      <c r="I3" s="637"/>
      <c r="J3" s="637"/>
      <c r="K3" s="637"/>
      <c r="L3" s="637"/>
      <c r="M3" s="638"/>
      <c r="N3" s="607" t="s">
        <v>265</v>
      </c>
      <c r="O3" s="608"/>
      <c r="P3" s="630"/>
      <c r="Q3" s="628">
        <f>'表紙'!K4</f>
        <v>0</v>
      </c>
      <c r="R3" s="628"/>
      <c r="S3" s="628"/>
      <c r="T3" s="628"/>
      <c r="U3" s="628"/>
      <c r="V3" s="629"/>
      <c r="W3" s="607" t="s">
        <v>10</v>
      </c>
      <c r="X3" s="608"/>
      <c r="Y3" s="630"/>
      <c r="Z3" s="626">
        <f>SUM(O4+O12+O19+O25)</f>
        <v>0</v>
      </c>
      <c r="AA3" s="627"/>
      <c r="AB3" s="627"/>
      <c r="AC3" s="40" t="s">
        <v>1</v>
      </c>
    </row>
    <row r="4" spans="3:18" s="8" customFormat="1" ht="27.75" customHeight="1">
      <c r="C4" s="616" t="s">
        <v>180</v>
      </c>
      <c r="D4" s="616"/>
      <c r="E4" s="616"/>
      <c r="F4" s="617" t="s">
        <v>11</v>
      </c>
      <c r="G4" s="617"/>
      <c r="H4" s="618">
        <f>SUM(J11+O11+T11+Y11)</f>
        <v>5600</v>
      </c>
      <c r="I4" s="617"/>
      <c r="J4" s="9" t="s">
        <v>1</v>
      </c>
      <c r="K4" s="9" t="s">
        <v>266</v>
      </c>
      <c r="L4" s="10"/>
      <c r="M4" s="11" t="s">
        <v>123</v>
      </c>
      <c r="N4" s="10"/>
      <c r="O4" s="619">
        <f>SUM(K11+P11+U11+Z11)</f>
        <v>0</v>
      </c>
      <c r="P4" s="620"/>
      <c r="Q4" s="621" t="s">
        <v>1</v>
      </c>
      <c r="R4" s="621"/>
    </row>
    <row r="5" spans="2:29" ht="21.75" customHeight="1">
      <c r="B5" s="607" t="s">
        <v>141</v>
      </c>
      <c r="C5" s="608"/>
      <c r="D5" s="608"/>
      <c r="E5" s="609"/>
      <c r="F5" s="18" t="s">
        <v>127</v>
      </c>
      <c r="G5" s="607" t="s">
        <v>141</v>
      </c>
      <c r="H5" s="608"/>
      <c r="I5" s="608"/>
      <c r="J5" s="608"/>
      <c r="K5" s="38" t="s">
        <v>127</v>
      </c>
      <c r="L5" s="608" t="s">
        <v>142</v>
      </c>
      <c r="M5" s="608"/>
      <c r="N5" s="608"/>
      <c r="O5" s="609"/>
      <c r="P5" s="18" t="s">
        <v>127</v>
      </c>
      <c r="Q5" s="607" t="s">
        <v>143</v>
      </c>
      <c r="R5" s="608"/>
      <c r="S5" s="608"/>
      <c r="T5" s="608"/>
      <c r="U5" s="38" t="s">
        <v>127</v>
      </c>
      <c r="V5" s="608" t="s">
        <v>128</v>
      </c>
      <c r="W5" s="608"/>
      <c r="X5" s="608"/>
      <c r="Y5" s="609"/>
      <c r="Z5" s="18" t="s">
        <v>127</v>
      </c>
      <c r="AA5" s="622" t="s">
        <v>267</v>
      </c>
      <c r="AB5" s="612"/>
      <c r="AC5" s="613"/>
    </row>
    <row r="6" spans="2:29" ht="21.75" customHeight="1">
      <c r="B6" s="133"/>
      <c r="C6" s="134" t="s">
        <v>69</v>
      </c>
      <c r="D6" s="145" t="s">
        <v>418</v>
      </c>
      <c r="E6" s="219">
        <v>1450</v>
      </c>
      <c r="F6" s="446"/>
      <c r="G6" s="117"/>
      <c r="H6" s="121" t="s">
        <v>118</v>
      </c>
      <c r="I6" s="363" t="s">
        <v>484</v>
      </c>
      <c r="J6" s="223">
        <v>450</v>
      </c>
      <c r="K6" s="448"/>
      <c r="L6" s="487" t="s">
        <v>617</v>
      </c>
      <c r="M6" s="134" t="s">
        <v>69</v>
      </c>
      <c r="N6" s="145" t="s">
        <v>569</v>
      </c>
      <c r="O6" s="219">
        <v>1000</v>
      </c>
      <c r="P6" s="448"/>
      <c r="Q6" s="117"/>
      <c r="R6" s="119"/>
      <c r="S6" s="327"/>
      <c r="T6" s="223"/>
      <c r="U6" s="445"/>
      <c r="V6" s="117"/>
      <c r="W6" s="119" t="s">
        <v>351</v>
      </c>
      <c r="X6" s="120"/>
      <c r="Y6" s="228">
        <v>400</v>
      </c>
      <c r="Z6" s="448"/>
      <c r="AA6" s="170"/>
      <c r="AB6" s="14" t="s">
        <v>640</v>
      </c>
      <c r="AC6" s="193"/>
    </row>
    <row r="7" spans="2:29" ht="21.75" customHeight="1">
      <c r="B7" s="96"/>
      <c r="C7" s="105" t="s">
        <v>70</v>
      </c>
      <c r="D7" s="218" t="s">
        <v>567</v>
      </c>
      <c r="E7" s="220">
        <v>850</v>
      </c>
      <c r="F7" s="446"/>
      <c r="G7" s="96"/>
      <c r="H7" s="116" t="s">
        <v>353</v>
      </c>
      <c r="I7" s="131" t="s">
        <v>469</v>
      </c>
      <c r="J7" s="224">
        <v>350</v>
      </c>
      <c r="K7" s="446"/>
      <c r="L7" s="494"/>
      <c r="M7" s="105" t="s">
        <v>354</v>
      </c>
      <c r="N7" s="103"/>
      <c r="O7" s="220">
        <v>300</v>
      </c>
      <c r="P7" s="446"/>
      <c r="Q7" s="130"/>
      <c r="R7" s="105"/>
      <c r="S7" s="131"/>
      <c r="T7" s="224"/>
      <c r="U7" s="358"/>
      <c r="V7" s="96"/>
      <c r="W7" s="105" t="s">
        <v>355</v>
      </c>
      <c r="X7" s="99"/>
      <c r="Y7" s="229">
        <v>200</v>
      </c>
      <c r="Z7" s="446"/>
      <c r="AA7" s="170"/>
      <c r="AB7" s="144"/>
      <c r="AC7" s="193"/>
    </row>
    <row r="8" spans="2:29" ht="21.75" customHeight="1">
      <c r="B8" s="96"/>
      <c r="C8" s="105" t="s">
        <v>354</v>
      </c>
      <c r="D8" s="132" t="s">
        <v>669</v>
      </c>
      <c r="E8" s="220">
        <v>500</v>
      </c>
      <c r="F8" s="446"/>
      <c r="G8" s="96"/>
      <c r="H8" s="105"/>
      <c r="I8" s="97"/>
      <c r="J8" s="224"/>
      <c r="K8" s="262"/>
      <c r="L8" s="103"/>
      <c r="M8" s="105"/>
      <c r="N8" s="103"/>
      <c r="O8" s="220"/>
      <c r="P8" s="248"/>
      <c r="Q8" s="96"/>
      <c r="R8" s="105"/>
      <c r="S8" s="122"/>
      <c r="T8" s="224"/>
      <c r="U8" s="262"/>
      <c r="V8" s="96"/>
      <c r="W8" s="105"/>
      <c r="X8" s="99"/>
      <c r="Y8" s="229"/>
      <c r="Z8" s="214"/>
      <c r="AA8" s="170"/>
      <c r="AB8" s="15"/>
      <c r="AC8" s="193"/>
    </row>
    <row r="9" spans="2:29" ht="21.75" customHeight="1">
      <c r="B9" s="96"/>
      <c r="C9" s="105" t="s">
        <v>356</v>
      </c>
      <c r="D9" s="132"/>
      <c r="E9" s="220">
        <v>100</v>
      </c>
      <c r="F9" s="446"/>
      <c r="G9" s="96"/>
      <c r="H9" s="105"/>
      <c r="I9" s="131"/>
      <c r="J9" s="224"/>
      <c r="K9" s="262"/>
      <c r="L9" s="103"/>
      <c r="M9" s="105"/>
      <c r="N9" s="103"/>
      <c r="O9" s="220"/>
      <c r="P9" s="248"/>
      <c r="Q9" s="96"/>
      <c r="R9" s="105"/>
      <c r="S9" s="106"/>
      <c r="T9" s="224"/>
      <c r="U9" s="262"/>
      <c r="V9" s="96"/>
      <c r="W9" s="105"/>
      <c r="X9" s="99"/>
      <c r="Y9" s="229"/>
      <c r="Z9" s="214"/>
      <c r="AA9" s="170"/>
      <c r="AB9" s="13"/>
      <c r="AC9" s="193"/>
    </row>
    <row r="10" spans="2:29" ht="21.75" customHeight="1">
      <c r="B10" s="133"/>
      <c r="C10" s="197"/>
      <c r="D10" s="144"/>
      <c r="E10" s="222"/>
      <c r="F10" s="191"/>
      <c r="G10" s="605" t="s">
        <v>68</v>
      </c>
      <c r="H10" s="606"/>
      <c r="I10" s="633"/>
      <c r="J10" s="223">
        <f>SUM(J6:J9)</f>
        <v>800</v>
      </c>
      <c r="K10" s="209">
        <f>SUM(K6:K9)</f>
        <v>0</v>
      </c>
      <c r="L10" s="606"/>
      <c r="M10" s="606"/>
      <c r="N10" s="606"/>
      <c r="O10" s="222"/>
      <c r="P10" s="191"/>
      <c r="Q10" s="114"/>
      <c r="R10" s="134"/>
      <c r="S10" s="235"/>
      <c r="T10" s="223"/>
      <c r="U10" s="209"/>
      <c r="V10" s="114"/>
      <c r="W10" s="159"/>
      <c r="X10" s="113"/>
      <c r="Y10" s="230"/>
      <c r="Z10" s="180"/>
      <c r="AA10" s="170"/>
      <c r="AB10" s="13"/>
      <c r="AC10" s="193"/>
    </row>
    <row r="11" spans="2:29" ht="21.75" customHeight="1">
      <c r="B11" s="607" t="s">
        <v>2</v>
      </c>
      <c r="C11" s="608"/>
      <c r="D11" s="608"/>
      <c r="E11" s="227">
        <f>SUM(E6:E10)</f>
        <v>2900</v>
      </c>
      <c r="F11" s="272">
        <f>SUM(F6:F10)</f>
        <v>0</v>
      </c>
      <c r="G11" s="607" t="s">
        <v>122</v>
      </c>
      <c r="H11" s="608"/>
      <c r="I11" s="609"/>
      <c r="J11" s="333">
        <f>SUM(J10+E11)</f>
        <v>3700</v>
      </c>
      <c r="K11" s="322">
        <f>SUM(K10+F11)</f>
        <v>0</v>
      </c>
      <c r="L11" s="608" t="s">
        <v>68</v>
      </c>
      <c r="M11" s="608"/>
      <c r="N11" s="608"/>
      <c r="O11" s="227">
        <f>SUM(O6:O10)</f>
        <v>1300</v>
      </c>
      <c r="P11" s="505">
        <f>SUM(P6:P10)</f>
        <v>0</v>
      </c>
      <c r="Q11" s="607" t="s">
        <v>2</v>
      </c>
      <c r="R11" s="608"/>
      <c r="S11" s="609"/>
      <c r="T11" s="163">
        <f>SUM(T6:T10)</f>
        <v>0</v>
      </c>
      <c r="U11" s="506">
        <f>SUM(U6:U10)</f>
        <v>0</v>
      </c>
      <c r="V11" s="607" t="s">
        <v>2</v>
      </c>
      <c r="W11" s="608"/>
      <c r="X11" s="609"/>
      <c r="Y11" s="231">
        <f>SUM(Y6:Y10)</f>
        <v>600</v>
      </c>
      <c r="Z11" s="505">
        <f>SUM(Z6:Z10)</f>
        <v>0</v>
      </c>
      <c r="AA11" s="603"/>
      <c r="AB11" s="604"/>
      <c r="AC11" s="164"/>
    </row>
    <row r="12" spans="2:30" ht="27.75" customHeight="1">
      <c r="B12" s="41"/>
      <c r="C12" s="616" t="s">
        <v>181</v>
      </c>
      <c r="D12" s="616"/>
      <c r="E12" s="616"/>
      <c r="F12" s="617" t="s">
        <v>11</v>
      </c>
      <c r="G12" s="617"/>
      <c r="H12" s="618">
        <f>SUM(E18+J18+O18+T18+Y18)</f>
        <v>5900</v>
      </c>
      <c r="I12" s="617"/>
      <c r="J12" s="9" t="s">
        <v>1</v>
      </c>
      <c r="K12" s="9" t="s">
        <v>268</v>
      </c>
      <c r="L12" s="10"/>
      <c r="M12" s="11" t="s">
        <v>123</v>
      </c>
      <c r="N12" s="10"/>
      <c r="O12" s="619">
        <f>SUM(F18+P18+U18+Z18)</f>
        <v>0</v>
      </c>
      <c r="P12" s="620"/>
      <c r="Q12" s="621" t="s">
        <v>1</v>
      </c>
      <c r="R12" s="621"/>
      <c r="S12" s="2"/>
      <c r="T12" s="148"/>
      <c r="U12" s="5"/>
      <c r="V12" s="2"/>
      <c r="W12" s="1"/>
      <c r="X12" s="1"/>
      <c r="Y12" s="1"/>
      <c r="Z12" s="1"/>
      <c r="AA12" s="606"/>
      <c r="AB12" s="606"/>
      <c r="AC12" s="1"/>
      <c r="AD12" s="2"/>
    </row>
    <row r="13" spans="2:29" ht="21.75" customHeight="1">
      <c r="B13" s="607" t="s">
        <v>141</v>
      </c>
      <c r="C13" s="608"/>
      <c r="D13" s="608"/>
      <c r="E13" s="608"/>
      <c r="F13" s="42" t="s">
        <v>127</v>
      </c>
      <c r="G13" s="607"/>
      <c r="H13" s="608"/>
      <c r="I13" s="608"/>
      <c r="J13" s="608"/>
      <c r="K13" s="38"/>
      <c r="L13" s="608" t="s">
        <v>142</v>
      </c>
      <c r="M13" s="608"/>
      <c r="N13" s="608"/>
      <c r="O13" s="609"/>
      <c r="P13" s="18" t="s">
        <v>127</v>
      </c>
      <c r="Q13" s="607" t="s">
        <v>143</v>
      </c>
      <c r="R13" s="608"/>
      <c r="S13" s="608"/>
      <c r="T13" s="608"/>
      <c r="U13" s="38" t="s">
        <v>127</v>
      </c>
      <c r="V13" s="608" t="s">
        <v>128</v>
      </c>
      <c r="W13" s="608"/>
      <c r="X13" s="608"/>
      <c r="Y13" s="609"/>
      <c r="Z13" s="18" t="s">
        <v>127</v>
      </c>
      <c r="AA13" s="607" t="s">
        <v>267</v>
      </c>
      <c r="AB13" s="608"/>
      <c r="AC13" s="630"/>
    </row>
    <row r="14" spans="2:29" ht="21.75" customHeight="1">
      <c r="B14" s="133"/>
      <c r="C14" s="134" t="s">
        <v>71</v>
      </c>
      <c r="D14" s="497" t="s">
        <v>439</v>
      </c>
      <c r="E14" s="210">
        <v>2300</v>
      </c>
      <c r="F14" s="448"/>
      <c r="G14" s="117"/>
      <c r="H14" s="119"/>
      <c r="I14" s="137"/>
      <c r="J14" s="191"/>
      <c r="K14" s="334"/>
      <c r="L14" s="1"/>
      <c r="M14" s="493" t="s">
        <v>73</v>
      </c>
      <c r="N14" s="491"/>
      <c r="O14" s="220">
        <v>150</v>
      </c>
      <c r="P14" s="446"/>
      <c r="Q14" s="174"/>
      <c r="R14" s="119" t="s">
        <v>71</v>
      </c>
      <c r="S14" s="266" t="s">
        <v>471</v>
      </c>
      <c r="T14" s="223">
        <v>1700</v>
      </c>
      <c r="U14" s="448"/>
      <c r="V14" s="1"/>
      <c r="W14" s="134" t="s">
        <v>71</v>
      </c>
      <c r="X14" s="1"/>
      <c r="Y14" s="219">
        <v>1000</v>
      </c>
      <c r="Z14" s="448"/>
      <c r="AA14" s="170"/>
      <c r="AB14" s="144"/>
      <c r="AC14" s="193"/>
    </row>
    <row r="15" spans="2:29" ht="21.75" customHeight="1">
      <c r="B15" s="96"/>
      <c r="C15" s="116" t="s">
        <v>72</v>
      </c>
      <c r="D15" s="218" t="s">
        <v>420</v>
      </c>
      <c r="E15" s="211">
        <v>350</v>
      </c>
      <c r="F15" s="446"/>
      <c r="G15" s="96"/>
      <c r="H15" s="105"/>
      <c r="I15" s="106"/>
      <c r="J15" s="248"/>
      <c r="K15" s="335"/>
      <c r="L15" s="103"/>
      <c r="M15" s="493"/>
      <c r="N15" s="491"/>
      <c r="O15" s="220"/>
      <c r="P15" s="358"/>
      <c r="Q15" s="130"/>
      <c r="R15" s="105"/>
      <c r="S15" s="243"/>
      <c r="T15" s="224"/>
      <c r="U15" s="262"/>
      <c r="V15" s="103"/>
      <c r="W15" s="105"/>
      <c r="X15" s="103"/>
      <c r="Y15" s="220"/>
      <c r="Z15" s="214"/>
      <c r="AA15" s="170"/>
      <c r="AB15" s="144"/>
      <c r="AC15" s="193"/>
    </row>
    <row r="16" spans="2:29" ht="21.75" customHeight="1">
      <c r="B16" s="96"/>
      <c r="C16" s="116" t="s">
        <v>74</v>
      </c>
      <c r="D16" s="218" t="s">
        <v>568</v>
      </c>
      <c r="E16" s="211">
        <v>300</v>
      </c>
      <c r="F16" s="446"/>
      <c r="G16" s="96"/>
      <c r="H16" s="105"/>
      <c r="I16" s="106"/>
      <c r="J16" s="248"/>
      <c r="K16" s="335"/>
      <c r="L16" s="103"/>
      <c r="M16" s="105"/>
      <c r="N16" s="103"/>
      <c r="O16" s="220"/>
      <c r="P16" s="248"/>
      <c r="Q16" s="96"/>
      <c r="R16" s="105"/>
      <c r="S16" s="99"/>
      <c r="T16" s="224"/>
      <c r="U16" s="262"/>
      <c r="V16" s="103"/>
      <c r="W16" s="105"/>
      <c r="X16" s="103"/>
      <c r="Y16" s="220"/>
      <c r="Z16" s="214"/>
      <c r="AA16" s="170"/>
      <c r="AB16" s="144"/>
      <c r="AC16" s="193"/>
    </row>
    <row r="17" spans="2:29" ht="21.75" customHeight="1">
      <c r="B17" s="133"/>
      <c r="C17" s="197" t="s">
        <v>73</v>
      </c>
      <c r="D17" s="145" t="s">
        <v>472</v>
      </c>
      <c r="E17" s="241">
        <v>100</v>
      </c>
      <c r="F17" s="446"/>
      <c r="G17" s="133"/>
      <c r="H17" s="134"/>
      <c r="I17" s="135"/>
      <c r="J17" s="191"/>
      <c r="K17" s="334"/>
      <c r="L17" s="1"/>
      <c r="M17" s="134"/>
      <c r="N17" s="1"/>
      <c r="O17" s="222"/>
      <c r="P17" s="191"/>
      <c r="Q17" s="133"/>
      <c r="R17" s="134"/>
      <c r="S17" s="124"/>
      <c r="T17" s="281"/>
      <c r="U17" s="209"/>
      <c r="V17" s="1"/>
      <c r="W17" s="134"/>
      <c r="X17" s="1"/>
      <c r="Y17" s="222"/>
      <c r="Z17" s="191"/>
      <c r="AA17" s="170"/>
      <c r="AB17" s="15"/>
      <c r="AC17" s="193"/>
    </row>
    <row r="18" spans="2:29" ht="21.75" customHeight="1">
      <c r="B18" s="607" t="s">
        <v>2</v>
      </c>
      <c r="C18" s="608"/>
      <c r="D18" s="608"/>
      <c r="E18" s="213">
        <f>SUM(E14:E17)</f>
        <v>3050</v>
      </c>
      <c r="F18" s="216">
        <f>SUM(F14:F17)</f>
        <v>0</v>
      </c>
      <c r="G18" s="607"/>
      <c r="H18" s="608"/>
      <c r="I18" s="609"/>
      <c r="J18" s="163">
        <f>SUM(J14:J16)</f>
        <v>0</v>
      </c>
      <c r="K18" s="336"/>
      <c r="L18" s="608" t="s">
        <v>2</v>
      </c>
      <c r="M18" s="608"/>
      <c r="N18" s="608"/>
      <c r="O18" s="227">
        <f>SUM(O14:O17)</f>
        <v>150</v>
      </c>
      <c r="P18" s="505">
        <f>SUM(P14:P17)</f>
        <v>0</v>
      </c>
      <c r="Q18" s="607" t="s">
        <v>2</v>
      </c>
      <c r="R18" s="608"/>
      <c r="S18" s="609"/>
      <c r="T18" s="163">
        <f>SUM(T14:T17)</f>
        <v>1700</v>
      </c>
      <c r="U18" s="506">
        <f>SUM(U14:U17)</f>
        <v>0</v>
      </c>
      <c r="V18" s="608" t="s">
        <v>2</v>
      </c>
      <c r="W18" s="608"/>
      <c r="X18" s="608"/>
      <c r="Y18" s="227">
        <f>SUM(Y14:Y17)</f>
        <v>1000</v>
      </c>
      <c r="Z18" s="483">
        <f>SUM(Z14:Z17)</f>
        <v>0</v>
      </c>
      <c r="AA18" s="603"/>
      <c r="AB18" s="604"/>
      <c r="AC18" s="164"/>
    </row>
    <row r="19" spans="2:53" ht="27.75" customHeight="1">
      <c r="B19" s="2"/>
      <c r="C19" s="616" t="s">
        <v>182</v>
      </c>
      <c r="D19" s="616"/>
      <c r="E19" s="616"/>
      <c r="F19" s="617" t="s">
        <v>11</v>
      </c>
      <c r="G19" s="617"/>
      <c r="H19" s="618">
        <f>SUM(J24+O24+T24+Y24)</f>
        <v>6150</v>
      </c>
      <c r="I19" s="617"/>
      <c r="J19" s="9" t="s">
        <v>1</v>
      </c>
      <c r="K19" s="9" t="s">
        <v>268</v>
      </c>
      <c r="L19" s="10"/>
      <c r="M19" s="11" t="s">
        <v>123</v>
      </c>
      <c r="N19" s="10"/>
      <c r="O19" s="619">
        <f>SUM(K24+P24+U24+Z24)</f>
        <v>0</v>
      </c>
      <c r="P19" s="620"/>
      <c r="Q19" s="621" t="s">
        <v>1</v>
      </c>
      <c r="R19" s="621"/>
      <c r="S19" s="2"/>
      <c r="T19" s="5"/>
      <c r="U19" s="5"/>
      <c r="V19" s="2"/>
      <c r="W19" s="2"/>
      <c r="X19" s="2"/>
      <c r="Y19" s="2"/>
      <c r="Z19" s="2"/>
      <c r="AA19" s="606"/>
      <c r="AB19" s="606"/>
      <c r="AC19" s="5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2:29" ht="21.75" customHeight="1">
      <c r="B20" s="607" t="s">
        <v>141</v>
      </c>
      <c r="C20" s="608"/>
      <c r="D20" s="608"/>
      <c r="E20" s="608"/>
      <c r="F20" s="38" t="s">
        <v>127</v>
      </c>
      <c r="G20" s="607" t="s">
        <v>141</v>
      </c>
      <c r="H20" s="608"/>
      <c r="I20" s="608"/>
      <c r="J20" s="608"/>
      <c r="K20" s="38" t="s">
        <v>127</v>
      </c>
      <c r="L20" s="608" t="s">
        <v>142</v>
      </c>
      <c r="M20" s="608"/>
      <c r="N20" s="608"/>
      <c r="O20" s="609"/>
      <c r="P20" s="18" t="s">
        <v>127</v>
      </c>
      <c r="Q20" s="607" t="s">
        <v>143</v>
      </c>
      <c r="R20" s="608"/>
      <c r="S20" s="608"/>
      <c r="T20" s="608"/>
      <c r="U20" s="38" t="s">
        <v>127</v>
      </c>
      <c r="V20" s="608" t="s">
        <v>128</v>
      </c>
      <c r="W20" s="608"/>
      <c r="X20" s="608"/>
      <c r="Y20" s="609"/>
      <c r="Z20" s="18" t="s">
        <v>127</v>
      </c>
      <c r="AA20" s="607" t="s">
        <v>267</v>
      </c>
      <c r="AB20" s="608"/>
      <c r="AC20" s="630"/>
    </row>
    <row r="21" spans="2:29" ht="21.75" customHeight="1">
      <c r="B21" s="133"/>
      <c r="C21" s="134" t="s">
        <v>357</v>
      </c>
      <c r="D21" s="145"/>
      <c r="E21" s="210">
        <v>1000</v>
      </c>
      <c r="F21" s="448"/>
      <c r="G21" s="117"/>
      <c r="H21" s="119" t="s">
        <v>358</v>
      </c>
      <c r="I21" s="240" t="s">
        <v>447</v>
      </c>
      <c r="J21" s="223">
        <v>100</v>
      </c>
      <c r="K21" s="448"/>
      <c r="L21" s="1"/>
      <c r="M21" s="134"/>
      <c r="N21" s="1"/>
      <c r="O21" s="219"/>
      <c r="P21" s="190"/>
      <c r="Q21" s="117"/>
      <c r="R21" s="119" t="s">
        <v>357</v>
      </c>
      <c r="S21" s="472" t="s">
        <v>551</v>
      </c>
      <c r="T21" s="223">
        <v>3150</v>
      </c>
      <c r="U21" s="448"/>
      <c r="V21" s="1"/>
      <c r="W21" s="134" t="s">
        <v>357</v>
      </c>
      <c r="X21" s="1"/>
      <c r="Y21" s="219">
        <v>1050</v>
      </c>
      <c r="Z21" s="448"/>
      <c r="AA21" s="170"/>
      <c r="AB21" s="143"/>
      <c r="AC21" s="193"/>
    </row>
    <row r="22" spans="2:29" ht="21.75" customHeight="1">
      <c r="B22" s="96"/>
      <c r="C22" s="736" t="s">
        <v>631</v>
      </c>
      <c r="D22" s="737"/>
      <c r="E22" s="211">
        <v>850</v>
      </c>
      <c r="F22" s="446"/>
      <c r="G22" s="96"/>
      <c r="H22" s="105"/>
      <c r="I22" s="106"/>
      <c r="J22" s="224"/>
      <c r="K22" s="262"/>
      <c r="L22" s="103"/>
      <c r="M22" s="103"/>
      <c r="N22" s="103"/>
      <c r="O22" s="220"/>
      <c r="P22" s="248"/>
      <c r="Q22" s="96"/>
      <c r="R22" s="103"/>
      <c r="S22" s="99"/>
      <c r="T22" s="245"/>
      <c r="U22" s="262"/>
      <c r="V22" s="103"/>
      <c r="W22" s="105"/>
      <c r="X22" s="103"/>
      <c r="Y22" s="220"/>
      <c r="Z22" s="214"/>
      <c r="AA22" s="170"/>
      <c r="AB22" s="143"/>
      <c r="AC22" s="193"/>
    </row>
    <row r="23" spans="2:29" ht="21.75" customHeight="1">
      <c r="B23" s="133"/>
      <c r="C23" s="134"/>
      <c r="D23" s="1"/>
      <c r="E23" s="241"/>
      <c r="F23" s="209"/>
      <c r="G23" s="605" t="s">
        <v>68</v>
      </c>
      <c r="H23" s="606"/>
      <c r="I23" s="633"/>
      <c r="J23" s="223">
        <f>SUM(J21:J22)</f>
        <v>100</v>
      </c>
      <c r="K23" s="209">
        <f>SUM(K21:K22)</f>
        <v>0</v>
      </c>
      <c r="L23" s="1"/>
      <c r="M23" s="1"/>
      <c r="N23" s="1"/>
      <c r="O23" s="222"/>
      <c r="P23" s="191"/>
      <c r="Q23" s="133"/>
      <c r="R23" s="1"/>
      <c r="S23" s="124"/>
      <c r="T23" s="281"/>
      <c r="U23" s="209"/>
      <c r="V23" s="1"/>
      <c r="W23" s="1"/>
      <c r="X23" s="1"/>
      <c r="Y23" s="280"/>
      <c r="Z23" s="191"/>
      <c r="AA23" s="170"/>
      <c r="AB23" s="146"/>
      <c r="AC23" s="193"/>
    </row>
    <row r="24" spans="2:29" ht="21.75" customHeight="1">
      <c r="B24" s="607" t="s">
        <v>68</v>
      </c>
      <c r="C24" s="608"/>
      <c r="D24" s="608"/>
      <c r="E24" s="213">
        <f>SUM(E21:E23)</f>
        <v>1850</v>
      </c>
      <c r="F24" s="322">
        <f>SUM(F21:F23)</f>
        <v>0</v>
      </c>
      <c r="G24" s="607" t="s">
        <v>122</v>
      </c>
      <c r="H24" s="608"/>
      <c r="I24" s="609"/>
      <c r="J24" s="163">
        <f>SUM(E24+J23)</f>
        <v>1950</v>
      </c>
      <c r="K24" s="322">
        <f>SUM(K23+F24)</f>
        <v>0</v>
      </c>
      <c r="L24" s="608"/>
      <c r="M24" s="608"/>
      <c r="N24" s="608"/>
      <c r="O24" s="227">
        <f>SUM(O21:O22)</f>
        <v>0</v>
      </c>
      <c r="P24" s="505">
        <f>SUM(P21:P23)</f>
        <v>0</v>
      </c>
      <c r="Q24" s="607" t="s">
        <v>68</v>
      </c>
      <c r="R24" s="608"/>
      <c r="S24" s="609"/>
      <c r="T24" s="163">
        <f>SUM(T21:T22)</f>
        <v>3150</v>
      </c>
      <c r="U24" s="506">
        <f>SUM(U21:U23)</f>
        <v>0</v>
      </c>
      <c r="V24" s="608" t="s">
        <v>68</v>
      </c>
      <c r="W24" s="608"/>
      <c r="X24" s="608"/>
      <c r="Y24" s="227">
        <f>SUM(Y21:Y22)</f>
        <v>1050</v>
      </c>
      <c r="Z24" s="483">
        <f>SUM(Z21:Z23)</f>
        <v>0</v>
      </c>
      <c r="AA24" s="603"/>
      <c r="AB24" s="604"/>
      <c r="AC24" s="164"/>
    </row>
    <row r="25" spans="2:53" ht="27.75" customHeight="1">
      <c r="B25" s="2"/>
      <c r="C25" s="616" t="s">
        <v>183</v>
      </c>
      <c r="D25" s="616"/>
      <c r="E25" s="616"/>
      <c r="F25" s="617" t="s">
        <v>11</v>
      </c>
      <c r="G25" s="617"/>
      <c r="H25" s="618">
        <f>SUM(E31+J31+O31+T31+Y31)</f>
        <v>6550</v>
      </c>
      <c r="I25" s="617"/>
      <c r="J25" s="9" t="s">
        <v>1</v>
      </c>
      <c r="K25" s="9" t="s">
        <v>268</v>
      </c>
      <c r="L25" s="10"/>
      <c r="M25" s="11" t="s">
        <v>123</v>
      </c>
      <c r="N25" s="10"/>
      <c r="O25" s="619">
        <f>SUM(F31+P31+U31+Z31)</f>
        <v>0</v>
      </c>
      <c r="P25" s="620"/>
      <c r="Q25" s="621" t="s">
        <v>1</v>
      </c>
      <c r="R25" s="621"/>
      <c r="S25" s="2"/>
      <c r="T25" s="5"/>
      <c r="U25" s="5"/>
      <c r="V25" s="2"/>
      <c r="W25" s="2"/>
      <c r="X25" s="2"/>
      <c r="Y25" s="2"/>
      <c r="Z25" s="2"/>
      <c r="AA25" s="606"/>
      <c r="AB25" s="606"/>
      <c r="AC25" s="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29" ht="21.75" customHeight="1">
      <c r="B26" s="607" t="s">
        <v>141</v>
      </c>
      <c r="C26" s="608"/>
      <c r="D26" s="608"/>
      <c r="E26" s="608"/>
      <c r="F26" s="38" t="s">
        <v>127</v>
      </c>
      <c r="G26" s="607"/>
      <c r="H26" s="608"/>
      <c r="I26" s="608"/>
      <c r="J26" s="608"/>
      <c r="K26" s="38"/>
      <c r="L26" s="608" t="s">
        <v>142</v>
      </c>
      <c r="M26" s="608"/>
      <c r="N26" s="608"/>
      <c r="O26" s="609"/>
      <c r="P26" s="18" t="s">
        <v>127</v>
      </c>
      <c r="Q26" s="607" t="s">
        <v>143</v>
      </c>
      <c r="R26" s="608"/>
      <c r="S26" s="608"/>
      <c r="T26" s="608"/>
      <c r="U26" s="38" t="s">
        <v>127</v>
      </c>
      <c r="V26" s="608" t="s">
        <v>128</v>
      </c>
      <c r="W26" s="608"/>
      <c r="X26" s="608"/>
      <c r="Y26" s="609"/>
      <c r="Z26" s="18" t="s">
        <v>127</v>
      </c>
      <c r="AA26" s="607" t="s">
        <v>267</v>
      </c>
      <c r="AB26" s="608"/>
      <c r="AC26" s="630"/>
    </row>
    <row r="27" spans="2:29" ht="21.75" customHeight="1">
      <c r="B27" s="133"/>
      <c r="C27" s="143" t="s">
        <v>636</v>
      </c>
      <c r="D27" s="145" t="s">
        <v>473</v>
      </c>
      <c r="E27" s="210">
        <v>650</v>
      </c>
      <c r="F27" s="448"/>
      <c r="G27" s="117"/>
      <c r="H27" s="119"/>
      <c r="I27" s="137"/>
      <c r="J27" s="191"/>
      <c r="K27" s="334"/>
      <c r="L27" s="117"/>
      <c r="M27" s="119"/>
      <c r="N27" s="120"/>
      <c r="O27" s="228"/>
      <c r="P27" s="191"/>
      <c r="Q27" s="133"/>
      <c r="R27" s="134" t="s">
        <v>359</v>
      </c>
      <c r="S27" s="473" t="s">
        <v>439</v>
      </c>
      <c r="T27" s="210">
        <v>2050</v>
      </c>
      <c r="U27" s="448"/>
      <c r="V27" s="118"/>
      <c r="W27" s="119" t="s">
        <v>404</v>
      </c>
      <c r="X27" s="120"/>
      <c r="Y27" s="228">
        <v>1700</v>
      </c>
      <c r="Z27" s="448"/>
      <c r="AA27" s="170"/>
      <c r="AB27" s="143"/>
      <c r="AC27" s="194"/>
    </row>
    <row r="28" spans="2:29" ht="21.75" customHeight="1">
      <c r="B28" s="96"/>
      <c r="C28" s="105" t="s">
        <v>360</v>
      </c>
      <c r="D28" s="132" t="s">
        <v>473</v>
      </c>
      <c r="E28" s="211">
        <v>350</v>
      </c>
      <c r="F28" s="446"/>
      <c r="G28" s="96"/>
      <c r="H28" s="105"/>
      <c r="I28" s="106"/>
      <c r="J28" s="248"/>
      <c r="K28" s="335"/>
      <c r="L28" s="96"/>
      <c r="M28" s="103"/>
      <c r="N28" s="99"/>
      <c r="O28" s="229"/>
      <c r="P28" s="248"/>
      <c r="Q28" s="96"/>
      <c r="R28" s="103"/>
      <c r="S28" s="103"/>
      <c r="T28" s="337"/>
      <c r="U28" s="262"/>
      <c r="V28" s="103"/>
      <c r="W28" s="105"/>
      <c r="X28" s="99"/>
      <c r="Y28" s="229"/>
      <c r="Z28" s="214"/>
      <c r="AA28" s="170"/>
      <c r="AB28" s="143"/>
      <c r="AC28" s="194"/>
    </row>
    <row r="29" spans="2:29" ht="21.75" customHeight="1">
      <c r="B29" s="96"/>
      <c r="C29" s="105" t="s">
        <v>361</v>
      </c>
      <c r="D29" s="132" t="s">
        <v>473</v>
      </c>
      <c r="E29" s="211">
        <v>350</v>
      </c>
      <c r="F29" s="446"/>
      <c r="G29" s="96"/>
      <c r="H29" s="105"/>
      <c r="I29" s="106"/>
      <c r="J29" s="248"/>
      <c r="K29" s="335"/>
      <c r="L29" s="96"/>
      <c r="M29" s="103"/>
      <c r="N29" s="99"/>
      <c r="O29" s="229"/>
      <c r="P29" s="248"/>
      <c r="Q29" s="96"/>
      <c r="R29" s="103"/>
      <c r="S29" s="103"/>
      <c r="T29" s="337"/>
      <c r="U29" s="262"/>
      <c r="V29" s="103"/>
      <c r="W29" s="105"/>
      <c r="X29" s="99"/>
      <c r="Y29" s="229"/>
      <c r="Z29" s="214"/>
      <c r="AA29" s="170"/>
      <c r="AB29" s="143"/>
      <c r="AC29" s="194"/>
    </row>
    <row r="30" spans="2:29" ht="21.75" customHeight="1">
      <c r="B30" s="133"/>
      <c r="C30" s="134" t="s">
        <v>362</v>
      </c>
      <c r="D30" s="145" t="s">
        <v>473</v>
      </c>
      <c r="E30" s="241">
        <v>1450</v>
      </c>
      <c r="F30" s="444"/>
      <c r="G30" s="133"/>
      <c r="H30" s="134"/>
      <c r="I30" s="135"/>
      <c r="J30" s="191"/>
      <c r="K30" s="334"/>
      <c r="L30" s="133"/>
      <c r="M30" s="1"/>
      <c r="N30" s="124"/>
      <c r="O30" s="228"/>
      <c r="P30" s="191"/>
      <c r="Q30" s="133"/>
      <c r="R30" s="1"/>
      <c r="S30" s="1"/>
      <c r="T30" s="338"/>
      <c r="U30" s="209"/>
      <c r="V30" s="1"/>
      <c r="W30" s="1"/>
      <c r="X30" s="124"/>
      <c r="Y30" s="282"/>
      <c r="Z30" s="191"/>
      <c r="AA30" s="170"/>
      <c r="AB30" s="146"/>
      <c r="AC30" s="194"/>
    </row>
    <row r="31" spans="2:29" ht="21.75" customHeight="1">
      <c r="B31" s="607" t="s">
        <v>68</v>
      </c>
      <c r="C31" s="608"/>
      <c r="D31" s="608"/>
      <c r="E31" s="213">
        <f>SUM(E27:E30)</f>
        <v>2800</v>
      </c>
      <c r="F31" s="322">
        <f>SUM(F27:F30)</f>
        <v>0</v>
      </c>
      <c r="G31" s="607"/>
      <c r="H31" s="608"/>
      <c r="I31" s="609"/>
      <c r="J31" s="163">
        <f>SUM(J27:J30)</f>
        <v>0</v>
      </c>
      <c r="K31" s="336"/>
      <c r="L31" s="607"/>
      <c r="M31" s="608"/>
      <c r="N31" s="609"/>
      <c r="O31" s="231">
        <f>SUM(O27:O28)</f>
        <v>0</v>
      </c>
      <c r="P31" s="505">
        <f>SUM(P27:P30)</f>
        <v>0</v>
      </c>
      <c r="Q31" s="607" t="s">
        <v>68</v>
      </c>
      <c r="R31" s="608"/>
      <c r="S31" s="608"/>
      <c r="T31" s="213">
        <f>SUM(T27:T28)</f>
        <v>2050</v>
      </c>
      <c r="U31" s="506">
        <f>SUM(U27:U30)</f>
        <v>0</v>
      </c>
      <c r="V31" s="608" t="s">
        <v>68</v>
      </c>
      <c r="W31" s="608"/>
      <c r="X31" s="609"/>
      <c r="Y31" s="231">
        <f>SUM(Y27:Y29)</f>
        <v>1700</v>
      </c>
      <c r="Z31" s="483">
        <f>SUM(Z27:Z30)</f>
        <v>0</v>
      </c>
      <c r="AA31" s="603"/>
      <c r="AB31" s="604"/>
      <c r="AC31" s="161"/>
    </row>
    <row r="32" spans="2:30" ht="13.5" customHeight="1">
      <c r="B32" s="14" t="s">
        <v>606</v>
      </c>
      <c r="C32" s="13"/>
      <c r="D32" s="1"/>
      <c r="E32" s="223"/>
      <c r="F32" s="454"/>
      <c r="G32" s="1"/>
      <c r="H32" s="1"/>
      <c r="I32" s="1"/>
      <c r="J32" s="223"/>
      <c r="K32" s="455"/>
      <c r="L32" s="1"/>
      <c r="M32" s="1"/>
      <c r="N32" s="1"/>
      <c r="O32" s="223"/>
      <c r="P32" s="191"/>
      <c r="Q32" s="1"/>
      <c r="R32" s="1"/>
      <c r="S32" s="1"/>
      <c r="T32" s="223"/>
      <c r="U32" s="455"/>
      <c r="V32" s="1"/>
      <c r="W32" s="1"/>
      <c r="X32" s="1"/>
      <c r="Y32" s="223"/>
      <c r="Z32" s="191"/>
      <c r="AA32" s="110"/>
      <c r="AB32" s="41"/>
      <c r="AC32" s="7"/>
      <c r="AD32" s="110"/>
    </row>
    <row r="33" spans="2:29" ht="14.25" customHeight="1">
      <c r="B33" s="639" t="s">
        <v>610</v>
      </c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</row>
    <row r="34" spans="2:29" ht="14.25" customHeight="1">
      <c r="B34" s="639" t="s">
        <v>607</v>
      </c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</row>
    <row r="35" spans="2:29" ht="13.5">
      <c r="B35" s="639" t="s">
        <v>608</v>
      </c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640"/>
      <c r="AA35" s="640"/>
      <c r="AB35" s="640"/>
      <c r="AC35" s="640"/>
    </row>
    <row r="36" spans="2:26" ht="8.25" customHeight="1">
      <c r="B36" s="14"/>
      <c r="C36" s="1"/>
      <c r="D36" s="1"/>
      <c r="E36" s="223"/>
      <c r="F36" s="454"/>
      <c r="G36" s="1"/>
      <c r="H36" s="1"/>
      <c r="I36" s="1"/>
      <c r="J36" s="223"/>
      <c r="K36" s="455"/>
      <c r="L36" s="1"/>
      <c r="M36" s="1"/>
      <c r="N36" s="1"/>
      <c r="O36" s="223"/>
      <c r="P36" s="191"/>
      <c r="Q36" s="1"/>
      <c r="R36" s="1"/>
      <c r="S36" s="1"/>
      <c r="T36" s="223"/>
      <c r="U36" s="455"/>
      <c r="V36" s="1"/>
      <c r="W36" s="1"/>
      <c r="X36" s="1"/>
      <c r="Y36" s="223"/>
      <c r="Z36" s="191"/>
    </row>
    <row r="37" spans="2:30" ht="14.25">
      <c r="B37" s="94" t="s">
        <v>376</v>
      </c>
      <c r="C37" s="2"/>
      <c r="E37" s="2"/>
      <c r="F37" s="2"/>
      <c r="J37" s="2"/>
      <c r="K37" s="2"/>
      <c r="M37" s="2"/>
      <c r="O37" s="2"/>
      <c r="P37" s="2"/>
      <c r="R37" s="1"/>
      <c r="T37" s="148"/>
      <c r="U37" s="5"/>
      <c r="AA37" s="110"/>
      <c r="AB37" s="41" t="str">
        <f>'表紙'!P36</f>
        <v>（2022年5月現在）</v>
      </c>
      <c r="AC37" s="7" t="s">
        <v>363</v>
      </c>
      <c r="AD37" s="110"/>
    </row>
    <row r="38" spans="3:23" ht="21" customHeight="1">
      <c r="C38" s="1"/>
      <c r="W38" s="3"/>
    </row>
  </sheetData>
  <sheetProtection password="CCCF" sheet="1" selectLockedCells="1"/>
  <mergeCells count="90">
    <mergeCell ref="B33:AC33"/>
    <mergeCell ref="B34:AC34"/>
    <mergeCell ref="B35:AC35"/>
    <mergeCell ref="B24:D24"/>
    <mergeCell ref="G24:I24"/>
    <mergeCell ref="L24:N24"/>
    <mergeCell ref="Q24:S24"/>
    <mergeCell ref="V24:X24"/>
    <mergeCell ref="AA25:AB25"/>
    <mergeCell ref="AA26:AC26"/>
    <mergeCell ref="C22:D22"/>
    <mergeCell ref="V20:Y20"/>
    <mergeCell ref="Q19:R19"/>
    <mergeCell ref="G23:I23"/>
    <mergeCell ref="Q25:R25"/>
    <mergeCell ref="V26:Y26"/>
    <mergeCell ref="Q26:T26"/>
    <mergeCell ref="B20:E20"/>
    <mergeCell ref="G20:J20"/>
    <mergeCell ref="L20:O20"/>
    <mergeCell ref="V18:X18"/>
    <mergeCell ref="C19:E19"/>
    <mergeCell ref="F19:G19"/>
    <mergeCell ref="B18:D18"/>
    <mergeCell ref="G18:I18"/>
    <mergeCell ref="L18:N18"/>
    <mergeCell ref="Q18:S18"/>
    <mergeCell ref="Q13:T13"/>
    <mergeCell ref="O12:P12"/>
    <mergeCell ref="Q20:T20"/>
    <mergeCell ref="H19:I19"/>
    <mergeCell ref="O19:P19"/>
    <mergeCell ref="Q12:R12"/>
    <mergeCell ref="L13:O13"/>
    <mergeCell ref="V13:Y13"/>
    <mergeCell ref="B11:D11"/>
    <mergeCell ref="G11:I11"/>
    <mergeCell ref="B13:E13"/>
    <mergeCell ref="G13:J13"/>
    <mergeCell ref="C12:E12"/>
    <mergeCell ref="V11:X11"/>
    <mergeCell ref="L11:N11"/>
    <mergeCell ref="F12:G12"/>
    <mergeCell ref="H12:I12"/>
    <mergeCell ref="Q3:V3"/>
    <mergeCell ref="Q4:R4"/>
    <mergeCell ref="B5:E5"/>
    <mergeCell ref="L5:O5"/>
    <mergeCell ref="Q5:T5"/>
    <mergeCell ref="H4:I4"/>
    <mergeCell ref="E2:G2"/>
    <mergeCell ref="N2:P2"/>
    <mergeCell ref="V5:Y5"/>
    <mergeCell ref="L10:N10"/>
    <mergeCell ref="G10:I10"/>
    <mergeCell ref="Q2:V2"/>
    <mergeCell ref="W2:Y2"/>
    <mergeCell ref="E3:G3"/>
    <mergeCell ref="H3:M3"/>
    <mergeCell ref="N3:P3"/>
    <mergeCell ref="C25:E25"/>
    <mergeCell ref="F25:G25"/>
    <mergeCell ref="H25:I25"/>
    <mergeCell ref="O25:P25"/>
    <mergeCell ref="O4:P4"/>
    <mergeCell ref="W3:Y3"/>
    <mergeCell ref="G5:J5"/>
    <mergeCell ref="C4:E4"/>
    <mergeCell ref="Q11:S11"/>
    <mergeCell ref="F4:G4"/>
    <mergeCell ref="AA13:AC13"/>
    <mergeCell ref="H2:M2"/>
    <mergeCell ref="B31:D31"/>
    <mergeCell ref="G31:I31"/>
    <mergeCell ref="L31:N31"/>
    <mergeCell ref="Q31:S31"/>
    <mergeCell ref="V31:X31"/>
    <mergeCell ref="B26:E26"/>
    <mergeCell ref="G26:J26"/>
    <mergeCell ref="L26:O26"/>
    <mergeCell ref="AA31:AB31"/>
    <mergeCell ref="AA18:AB18"/>
    <mergeCell ref="AA19:AB19"/>
    <mergeCell ref="AA20:AC20"/>
    <mergeCell ref="AA24:AB24"/>
    <mergeCell ref="Z2:AC2"/>
    <mergeCell ref="Z3:AB3"/>
    <mergeCell ref="AA5:AC5"/>
    <mergeCell ref="AA11:AB11"/>
    <mergeCell ref="AA12:AB12"/>
  </mergeCells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K6">
    <cfRule type="expression" priority="37" dxfId="0" stopIfTrue="1">
      <formula>K6&gt;J6</formula>
    </cfRule>
  </conditionalFormatting>
  <conditionalFormatting sqref="K7">
    <cfRule type="expression" priority="36" dxfId="0" stopIfTrue="1">
      <formula>K7&gt;J7</formula>
    </cfRule>
  </conditionalFormatting>
  <conditionalFormatting sqref="F14">
    <cfRule type="expression" priority="35" dxfId="0" stopIfTrue="1">
      <formula>F14&gt;E14</formula>
    </cfRule>
  </conditionalFormatting>
  <conditionalFormatting sqref="F15">
    <cfRule type="expression" priority="34" dxfId="0" stopIfTrue="1">
      <formula>F15&gt;E15</formula>
    </cfRule>
  </conditionalFormatting>
  <conditionalFormatting sqref="F16">
    <cfRule type="expression" priority="33" dxfId="0" stopIfTrue="1">
      <formula>F16&gt;E16</formula>
    </cfRule>
  </conditionalFormatting>
  <conditionalFormatting sqref="F17">
    <cfRule type="expression" priority="32" dxfId="0" stopIfTrue="1">
      <formula>F17&gt;E17</formula>
    </cfRule>
  </conditionalFormatting>
  <conditionalFormatting sqref="F21">
    <cfRule type="expression" priority="31" dxfId="0" stopIfTrue="1">
      <formula>F21&gt;E21</formula>
    </cfRule>
  </conditionalFormatting>
  <conditionalFormatting sqref="F22">
    <cfRule type="expression" priority="30" dxfId="0" stopIfTrue="1">
      <formula>F22&gt;E22</formula>
    </cfRule>
  </conditionalFormatting>
  <conditionalFormatting sqref="P6">
    <cfRule type="expression" priority="29" dxfId="0" stopIfTrue="1">
      <formula>P6&gt;O6</formula>
    </cfRule>
  </conditionalFormatting>
  <conditionalFormatting sqref="P7">
    <cfRule type="expression" priority="28" dxfId="0" stopIfTrue="1">
      <formula>P7&gt;O7</formula>
    </cfRule>
  </conditionalFormatting>
  <conditionalFormatting sqref="U6">
    <cfRule type="expression" priority="27" dxfId="0" stopIfTrue="1">
      <formula>U6&gt;T6</formula>
    </cfRule>
  </conditionalFormatting>
  <conditionalFormatting sqref="Z6">
    <cfRule type="expression" priority="25" dxfId="0" stopIfTrue="1">
      <formula>Z6&gt;Y6</formula>
    </cfRule>
  </conditionalFormatting>
  <conditionalFormatting sqref="Z7">
    <cfRule type="expression" priority="24" dxfId="0" stopIfTrue="1">
      <formula>Z7&gt;Y7</formula>
    </cfRule>
  </conditionalFormatting>
  <conditionalFormatting sqref="Z21">
    <cfRule type="expression" priority="17" dxfId="0" stopIfTrue="1">
      <formula>Z21&gt;Y21</formula>
    </cfRule>
  </conditionalFormatting>
  <conditionalFormatting sqref="F27">
    <cfRule type="expression" priority="16" dxfId="0" stopIfTrue="1">
      <formula>F27&gt;E27</formula>
    </cfRule>
  </conditionalFormatting>
  <conditionalFormatting sqref="F28">
    <cfRule type="expression" priority="14" dxfId="0" stopIfTrue="1">
      <formula>F28&gt;E28</formula>
    </cfRule>
  </conditionalFormatting>
  <conditionalFormatting sqref="F29">
    <cfRule type="expression" priority="13" dxfId="0" stopIfTrue="1">
      <formula>F29&gt;E29</formula>
    </cfRule>
  </conditionalFormatting>
  <conditionalFormatting sqref="F30">
    <cfRule type="expression" priority="12" dxfId="0" stopIfTrue="1">
      <formula>F30&gt;E30</formula>
    </cfRule>
  </conditionalFormatting>
  <conditionalFormatting sqref="U27">
    <cfRule type="expression" priority="11" dxfId="0" stopIfTrue="1">
      <formula>U27&gt;T27</formula>
    </cfRule>
  </conditionalFormatting>
  <conditionalFormatting sqref="U21">
    <cfRule type="expression" priority="9" dxfId="0" stopIfTrue="1">
      <formula>U21&gt;T21</formula>
    </cfRule>
  </conditionalFormatting>
  <conditionalFormatting sqref="K21">
    <cfRule type="expression" priority="8" dxfId="0" stopIfTrue="1">
      <formula>K21&gt;J21</formula>
    </cfRule>
  </conditionalFormatting>
  <conditionalFormatting sqref="U14">
    <cfRule type="expression" priority="7" dxfId="0" stopIfTrue="1">
      <formula>U14&gt;T14</formula>
    </cfRule>
  </conditionalFormatting>
  <conditionalFormatting sqref="Z14">
    <cfRule type="expression" priority="6" dxfId="0" stopIfTrue="1">
      <formula>Z14&gt;Y14</formula>
    </cfRule>
  </conditionalFormatting>
  <conditionalFormatting sqref="Z27">
    <cfRule type="expression" priority="5" dxfId="0" stopIfTrue="1">
      <formula>Z27&gt;Y27</formula>
    </cfRule>
  </conditionalFormatting>
  <conditionalFormatting sqref="F6">
    <cfRule type="expression" priority="4" dxfId="0" stopIfTrue="1">
      <formula>F6&gt;E6</formula>
    </cfRule>
  </conditionalFormatting>
  <conditionalFormatting sqref="P15">
    <cfRule type="expression" priority="3" dxfId="0" stopIfTrue="1">
      <formula>P15&gt;O15</formula>
    </cfRule>
  </conditionalFormatting>
  <conditionalFormatting sqref="P14">
    <cfRule type="expression" priority="2" dxfId="0" stopIfTrue="1">
      <formula>P14&gt;O14</formula>
    </cfRule>
  </conditionalFormatting>
  <dataValidations count="5">
    <dataValidation type="custom" operator="lessThanOrEqual" allowBlank="1" showInputMessage="1" showErrorMessage="1" sqref="U15 U8 P21 P16:P17 P8:P9 P27">
      <formula1>AND(U15&lt;=T15,MOD(U15,50)=0)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9 K6:K7 P6:P7 Z27 Z6:Z7 F14:F17 U6 U14 Z14 F21:F22 K21 U21 Z21 F27:F30 U27">
      <formula1>AND(F6&lt;=E6,MOD(F6,50)=0)</formula1>
    </dataValidation>
    <dataValidation errorStyle="warning" operator="lessThanOrEqual" allowBlank="1" showInputMessage="1" showErrorMessage="1" errorTitle="折込数オーバー" error="入力した折込数が満数を超えている、または50枚単位ではありません。" sqref="U7"/>
    <dataValidation operator="lessThanOrEqual" allowBlank="1" showInputMessage="1" showErrorMessage="1" sqref="B32:B36 C36:Z36 C32:Z32 H3:M3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P14:P15">
      <formula1>AND(P14&lt;=O14,MOD(P14,50)=0)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1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2.75390625" style="4" customWidth="1"/>
    <col min="25" max="25" width="7.625" style="4" customWidth="1"/>
    <col min="26" max="26" width="7.75390625" style="4" customWidth="1"/>
    <col min="27" max="27" width="0.6171875" style="4" customWidth="1"/>
    <col min="28" max="28" width="23.125" style="4" customWidth="1"/>
    <col min="29" max="29" width="5.00390625" style="4" customWidth="1"/>
    <col min="30" max="30" width="1.37890625" style="4" customWidth="1"/>
    <col min="31" max="31" width="9.375" style="4" customWidth="1"/>
    <col min="32" max="32" width="4.875" style="4" customWidth="1"/>
    <col min="33" max="16384" width="9.00390625" style="4" customWidth="1"/>
  </cols>
  <sheetData>
    <row r="1" spans="7:156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28.5" customHeight="1">
      <c r="B2" s="12" t="s">
        <v>121</v>
      </c>
      <c r="C2" s="12"/>
      <c r="D2" s="12"/>
      <c r="E2" s="607" t="s">
        <v>6</v>
      </c>
      <c r="F2" s="608"/>
      <c r="G2" s="630"/>
      <c r="H2" s="623">
        <f>'表紙'!E3</f>
        <v>0</v>
      </c>
      <c r="I2" s="624"/>
      <c r="J2" s="624"/>
      <c r="K2" s="624"/>
      <c r="L2" s="624"/>
      <c r="M2" s="625"/>
      <c r="N2" s="607" t="s">
        <v>7</v>
      </c>
      <c r="O2" s="608"/>
      <c r="P2" s="630"/>
      <c r="Q2" s="624">
        <f>'表紙'!K3</f>
        <v>0</v>
      </c>
      <c r="R2" s="624"/>
      <c r="S2" s="624"/>
      <c r="T2" s="624"/>
      <c r="U2" s="624"/>
      <c r="V2" s="625"/>
      <c r="W2" s="607" t="s">
        <v>8</v>
      </c>
      <c r="X2" s="608"/>
      <c r="Y2" s="630"/>
      <c r="Z2" s="623">
        <f>'表紙'!P3</f>
        <v>0</v>
      </c>
      <c r="AA2" s="624"/>
      <c r="AB2" s="624"/>
      <c r="AC2" s="625"/>
      <c r="FA2" s="2"/>
    </row>
    <row r="3" spans="2:29" ht="28.5" customHeight="1">
      <c r="B3" s="6"/>
      <c r="C3" s="6"/>
      <c r="D3" s="6"/>
      <c r="E3" s="603" t="s">
        <v>9</v>
      </c>
      <c r="F3" s="604"/>
      <c r="G3" s="635"/>
      <c r="H3" s="636">
        <f>'表紙'!E4</f>
        <v>0</v>
      </c>
      <c r="I3" s="637"/>
      <c r="J3" s="637"/>
      <c r="K3" s="637"/>
      <c r="L3" s="637"/>
      <c r="M3" s="638"/>
      <c r="N3" s="607" t="s">
        <v>269</v>
      </c>
      <c r="O3" s="608"/>
      <c r="P3" s="630"/>
      <c r="Q3" s="628">
        <f>'表紙'!K4</f>
        <v>0</v>
      </c>
      <c r="R3" s="628"/>
      <c r="S3" s="628"/>
      <c r="T3" s="628"/>
      <c r="U3" s="628"/>
      <c r="V3" s="629"/>
      <c r="W3" s="607" t="s">
        <v>10</v>
      </c>
      <c r="X3" s="608"/>
      <c r="Y3" s="630"/>
      <c r="Z3" s="626">
        <f>O4</f>
        <v>0</v>
      </c>
      <c r="AA3" s="627"/>
      <c r="AB3" s="627"/>
      <c r="AC3" s="40" t="s">
        <v>1</v>
      </c>
    </row>
    <row r="4" spans="3:20" s="8" customFormat="1" ht="27.75" customHeight="1">
      <c r="C4" s="616" t="s">
        <v>186</v>
      </c>
      <c r="D4" s="616"/>
      <c r="E4" s="616"/>
      <c r="F4" s="617" t="s">
        <v>11</v>
      </c>
      <c r="G4" s="617"/>
      <c r="H4" s="618">
        <f>SUM(E12+J12+O12+T12+Y12)</f>
        <v>5950</v>
      </c>
      <c r="I4" s="618"/>
      <c r="J4" s="9" t="s">
        <v>1</v>
      </c>
      <c r="K4" s="9" t="s">
        <v>268</v>
      </c>
      <c r="L4" s="10"/>
      <c r="M4" s="11" t="s">
        <v>123</v>
      </c>
      <c r="N4" s="10"/>
      <c r="O4" s="619">
        <f>SUM(F12+K12+P12+U12+Z12)</f>
        <v>0</v>
      </c>
      <c r="P4" s="620"/>
      <c r="Q4" s="621" t="s">
        <v>1</v>
      </c>
      <c r="R4" s="621"/>
      <c r="T4" s="8" t="s">
        <v>187</v>
      </c>
    </row>
    <row r="5" spans="2:29" ht="21" customHeight="1">
      <c r="B5" s="607" t="s">
        <v>141</v>
      </c>
      <c r="C5" s="608"/>
      <c r="D5" s="608"/>
      <c r="E5" s="608"/>
      <c r="F5" s="38" t="s">
        <v>127</v>
      </c>
      <c r="G5" s="607"/>
      <c r="H5" s="608"/>
      <c r="I5" s="608"/>
      <c r="J5" s="608"/>
      <c r="K5" s="38"/>
      <c r="L5" s="608" t="s">
        <v>142</v>
      </c>
      <c r="M5" s="608"/>
      <c r="N5" s="608"/>
      <c r="O5" s="609"/>
      <c r="P5" s="18" t="s">
        <v>127</v>
      </c>
      <c r="Q5" s="607" t="s">
        <v>143</v>
      </c>
      <c r="R5" s="608"/>
      <c r="S5" s="608"/>
      <c r="T5" s="608"/>
      <c r="U5" s="38" t="s">
        <v>127</v>
      </c>
      <c r="V5" s="608" t="s">
        <v>128</v>
      </c>
      <c r="W5" s="608"/>
      <c r="X5" s="608"/>
      <c r="Y5" s="609"/>
      <c r="Z5" s="18" t="s">
        <v>127</v>
      </c>
      <c r="AA5" s="607" t="s">
        <v>267</v>
      </c>
      <c r="AB5" s="608"/>
      <c r="AC5" s="630"/>
    </row>
    <row r="6" spans="2:29" ht="21.75" customHeight="1">
      <c r="B6" s="117"/>
      <c r="C6" s="149" t="s">
        <v>75</v>
      </c>
      <c r="D6" s="351"/>
      <c r="E6" s="219">
        <v>300</v>
      </c>
      <c r="F6" s="446"/>
      <c r="G6" s="173"/>
      <c r="H6" s="149"/>
      <c r="I6" s="137"/>
      <c r="J6" s="219"/>
      <c r="K6" s="276"/>
      <c r="L6" s="117"/>
      <c r="M6" s="119" t="s">
        <v>75</v>
      </c>
      <c r="N6" s="120"/>
      <c r="O6" s="219">
        <v>1100</v>
      </c>
      <c r="P6" s="446"/>
      <c r="Q6" s="174" t="s">
        <v>424</v>
      </c>
      <c r="R6" s="119" t="s">
        <v>75</v>
      </c>
      <c r="S6" s="531" t="s">
        <v>438</v>
      </c>
      <c r="T6" s="219">
        <v>1850</v>
      </c>
      <c r="U6" s="446"/>
      <c r="V6" s="117"/>
      <c r="W6" s="119" t="s">
        <v>75</v>
      </c>
      <c r="X6" s="266"/>
      <c r="Y6" s="219">
        <v>1300</v>
      </c>
      <c r="Z6" s="446"/>
      <c r="AA6" s="352"/>
      <c r="AB6" s="144" t="s">
        <v>352</v>
      </c>
      <c r="AC6" s="353"/>
    </row>
    <row r="7" spans="2:29" ht="21.75" customHeight="1">
      <c r="B7" s="96"/>
      <c r="C7" s="330"/>
      <c r="D7" s="259"/>
      <c r="E7" s="211"/>
      <c r="F7" s="262"/>
      <c r="G7" s="123"/>
      <c r="H7" s="257"/>
      <c r="I7" s="106"/>
      <c r="J7" s="224"/>
      <c r="K7" s="246"/>
      <c r="L7" s="331" t="s">
        <v>437</v>
      </c>
      <c r="M7" s="105" t="s">
        <v>364</v>
      </c>
      <c r="N7" s="103"/>
      <c r="O7" s="527">
        <v>300</v>
      </c>
      <c r="P7" s="446"/>
      <c r="Q7" s="96"/>
      <c r="R7" s="105"/>
      <c r="S7" s="106"/>
      <c r="T7" s="224"/>
      <c r="U7" s="246"/>
      <c r="V7" s="96"/>
      <c r="W7" s="481" t="s">
        <v>637</v>
      </c>
      <c r="X7" s="131"/>
      <c r="Y7" s="229">
        <v>1000</v>
      </c>
      <c r="Z7" s="446"/>
      <c r="AA7" s="170"/>
      <c r="AB7" s="144" t="s">
        <v>399</v>
      </c>
      <c r="AC7" s="194"/>
    </row>
    <row r="8" spans="2:29" ht="21.75" customHeight="1">
      <c r="B8" s="96"/>
      <c r="C8" s="257"/>
      <c r="D8" s="259"/>
      <c r="E8" s="211"/>
      <c r="F8" s="262"/>
      <c r="G8" s="123"/>
      <c r="H8" s="257"/>
      <c r="I8" s="106"/>
      <c r="J8" s="224"/>
      <c r="K8" s="246"/>
      <c r="L8" s="103"/>
      <c r="M8" s="105" t="s">
        <v>660</v>
      </c>
      <c r="N8" s="103" t="s">
        <v>569</v>
      </c>
      <c r="O8" s="220">
        <v>50</v>
      </c>
      <c r="P8" s="533"/>
      <c r="Q8" s="96"/>
      <c r="R8" s="105"/>
      <c r="S8" s="106"/>
      <c r="T8" s="224"/>
      <c r="U8" s="246"/>
      <c r="V8" s="96"/>
      <c r="W8" s="105" t="s">
        <v>660</v>
      </c>
      <c r="X8" s="131" t="s">
        <v>661</v>
      </c>
      <c r="Y8" s="229">
        <v>50</v>
      </c>
      <c r="Z8" s="534"/>
      <c r="AA8" s="170"/>
      <c r="AB8" s="144" t="s">
        <v>656</v>
      </c>
      <c r="AC8" s="194"/>
    </row>
    <row r="9" spans="2:29" ht="21.75" customHeight="1">
      <c r="B9" s="96"/>
      <c r="C9" s="257"/>
      <c r="D9" s="259"/>
      <c r="E9" s="211"/>
      <c r="F9" s="262"/>
      <c r="G9" s="123"/>
      <c r="H9" s="257"/>
      <c r="I9" s="106"/>
      <c r="J9" s="224"/>
      <c r="K9" s="246"/>
      <c r="L9" s="103"/>
      <c r="M9" s="105"/>
      <c r="N9" s="103"/>
      <c r="O9" s="220"/>
      <c r="P9" s="248"/>
      <c r="Q9" s="96"/>
      <c r="R9" s="105"/>
      <c r="S9" s="99"/>
      <c r="T9" s="224"/>
      <c r="U9" s="246"/>
      <c r="V9" s="96"/>
      <c r="W9" s="105"/>
      <c r="X9" s="131"/>
      <c r="Y9" s="229"/>
      <c r="Z9" s="214"/>
      <c r="AA9" s="170"/>
      <c r="AB9" s="143"/>
      <c r="AC9" s="194"/>
    </row>
    <row r="10" spans="2:29" ht="21.75" customHeight="1">
      <c r="B10" s="96"/>
      <c r="C10" s="259"/>
      <c r="D10" s="259"/>
      <c r="E10" s="211"/>
      <c r="F10" s="262"/>
      <c r="G10" s="123"/>
      <c r="H10" s="259"/>
      <c r="I10" s="269"/>
      <c r="J10" s="224"/>
      <c r="K10" s="246"/>
      <c r="L10" s="103"/>
      <c r="M10" s="103"/>
      <c r="N10" s="103"/>
      <c r="O10" s="220"/>
      <c r="P10" s="248"/>
      <c r="Q10" s="96"/>
      <c r="R10" s="103"/>
      <c r="S10" s="99"/>
      <c r="T10" s="224"/>
      <c r="U10" s="246"/>
      <c r="V10" s="96"/>
      <c r="W10" s="103"/>
      <c r="X10" s="131"/>
      <c r="Y10" s="229"/>
      <c r="Z10" s="214"/>
      <c r="AA10" s="346"/>
      <c r="AB10" s="347"/>
      <c r="AC10" s="142"/>
    </row>
    <row r="11" spans="2:29" ht="21.75" customHeight="1">
      <c r="B11" s="114"/>
      <c r="C11" s="344"/>
      <c r="D11" s="345"/>
      <c r="E11" s="241"/>
      <c r="F11" s="209"/>
      <c r="G11" s="646"/>
      <c r="H11" s="647"/>
      <c r="I11" s="735"/>
      <c r="J11" s="223"/>
      <c r="K11" s="343"/>
      <c r="L11" s="1"/>
      <c r="M11" s="1"/>
      <c r="N11" s="1"/>
      <c r="O11" s="222"/>
      <c r="P11" s="191"/>
      <c r="Q11" s="133"/>
      <c r="R11" s="1"/>
      <c r="S11" s="124"/>
      <c r="T11" s="304"/>
      <c r="U11" s="343"/>
      <c r="V11" s="96"/>
      <c r="W11" s="103"/>
      <c r="X11" s="131"/>
      <c r="Y11" s="230"/>
      <c r="Z11" s="180"/>
      <c r="AA11" s="169"/>
      <c r="AB11" s="146"/>
      <c r="AC11" s="142"/>
    </row>
    <row r="12" spans="2:29" ht="21.75" customHeight="1">
      <c r="B12" s="607" t="s">
        <v>2</v>
      </c>
      <c r="C12" s="608"/>
      <c r="D12" s="608"/>
      <c r="E12" s="213">
        <f>SUM(E6:E11)</f>
        <v>300</v>
      </c>
      <c r="F12" s="322">
        <f>SUM(F6:F11)</f>
        <v>0</v>
      </c>
      <c r="G12" s="607"/>
      <c r="H12" s="608"/>
      <c r="I12" s="609"/>
      <c r="J12" s="163"/>
      <c r="K12" s="322"/>
      <c r="L12" s="608" t="s">
        <v>68</v>
      </c>
      <c r="M12" s="608"/>
      <c r="N12" s="608"/>
      <c r="O12" s="227">
        <f>SUM(O6:O11)</f>
        <v>1450</v>
      </c>
      <c r="P12" s="505">
        <f>SUM(P6:P11)</f>
        <v>0</v>
      </c>
      <c r="Q12" s="607" t="s">
        <v>2</v>
      </c>
      <c r="R12" s="608"/>
      <c r="S12" s="609"/>
      <c r="T12" s="163">
        <f>SUM(T6:T11)</f>
        <v>1850</v>
      </c>
      <c r="U12" s="506">
        <f>SUM(U6:U11)</f>
        <v>0</v>
      </c>
      <c r="V12" s="607" t="s">
        <v>2</v>
      </c>
      <c r="W12" s="608"/>
      <c r="X12" s="609"/>
      <c r="Y12" s="231">
        <f>SUM(Y6:Y11)</f>
        <v>2350</v>
      </c>
      <c r="Z12" s="483">
        <f>SUM(Z6:Z11)</f>
        <v>0</v>
      </c>
      <c r="AA12" s="603"/>
      <c r="AB12" s="604"/>
      <c r="AC12" s="161"/>
    </row>
    <row r="13" spans="2:30" ht="13.5" customHeight="1">
      <c r="B13" s="14" t="s">
        <v>606</v>
      </c>
      <c r="C13" s="13"/>
      <c r="D13" s="1"/>
      <c r="E13" s="223"/>
      <c r="F13" s="454"/>
      <c r="G13" s="1"/>
      <c r="H13" s="1"/>
      <c r="I13" s="1"/>
      <c r="J13" s="223"/>
      <c r="K13" s="455"/>
      <c r="L13" s="1"/>
      <c r="M13" s="1"/>
      <c r="N13" s="1"/>
      <c r="O13" s="223"/>
      <c r="P13" s="191"/>
      <c r="Q13" s="1"/>
      <c r="R13" s="1"/>
      <c r="S13" s="1"/>
      <c r="T13" s="223"/>
      <c r="U13" s="455"/>
      <c r="V13" s="1"/>
      <c r="W13" s="1"/>
      <c r="X13" s="1"/>
      <c r="Y13" s="223"/>
      <c r="Z13" s="191"/>
      <c r="AA13" s="110"/>
      <c r="AB13" s="41"/>
      <c r="AC13" s="7"/>
      <c r="AD13" s="110"/>
    </row>
    <row r="14" spans="2:29" ht="14.25" customHeight="1">
      <c r="B14" s="639" t="s">
        <v>610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</row>
    <row r="15" spans="2:29" ht="14.25" customHeight="1">
      <c r="B15" s="639" t="s">
        <v>607</v>
      </c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640"/>
      <c r="AA15" s="640"/>
      <c r="AB15" s="640"/>
      <c r="AC15" s="640"/>
    </row>
    <row r="16" spans="2:29" ht="13.5">
      <c r="B16" s="639" t="s">
        <v>608</v>
      </c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</row>
    <row r="17" spans="2:26" ht="8.25" customHeight="1">
      <c r="B17" s="14"/>
      <c r="C17" s="1"/>
      <c r="D17" s="1"/>
      <c r="E17" s="223"/>
      <c r="F17" s="454"/>
      <c r="G17" s="1"/>
      <c r="H17" s="1"/>
      <c r="I17" s="1"/>
      <c r="J17" s="223"/>
      <c r="K17" s="455"/>
      <c r="L17" s="1"/>
      <c r="M17" s="1"/>
      <c r="N17" s="1"/>
      <c r="O17" s="223"/>
      <c r="P17" s="191"/>
      <c r="Q17" s="1"/>
      <c r="R17" s="1"/>
      <c r="S17" s="1"/>
      <c r="T17" s="223"/>
      <c r="U17" s="455"/>
      <c r="V17" s="1"/>
      <c r="W17" s="1"/>
      <c r="X17" s="1"/>
      <c r="Y17" s="223"/>
      <c r="Z17" s="191"/>
    </row>
    <row r="18" spans="2:31" ht="14.25">
      <c r="B18" s="94" t="s">
        <v>402</v>
      </c>
      <c r="C18" s="2"/>
      <c r="E18" s="2"/>
      <c r="F18" s="2"/>
      <c r="J18" s="2"/>
      <c r="K18" s="2"/>
      <c r="M18" s="2"/>
      <c r="O18" s="2"/>
      <c r="P18" s="2"/>
      <c r="R18" s="1"/>
      <c r="T18" s="148"/>
      <c r="U18" s="5"/>
      <c r="AA18" s="110"/>
      <c r="AB18" s="41" t="str">
        <f>'表紙'!P36</f>
        <v>（2022年5月現在）</v>
      </c>
      <c r="AC18" s="7" t="s">
        <v>377</v>
      </c>
      <c r="AD18" s="110"/>
      <c r="AE18" s="7"/>
    </row>
  </sheetData>
  <sheetProtection password="CCCF" sheet="1" selectLockedCells="1"/>
  <mergeCells count="33">
    <mergeCell ref="B15:AC15"/>
    <mergeCell ref="B16:AC16"/>
    <mergeCell ref="W3:Y3"/>
    <mergeCell ref="E3:G3"/>
    <mergeCell ref="Q2:V2"/>
    <mergeCell ref="Q4:R4"/>
    <mergeCell ref="V5:Y5"/>
    <mergeCell ref="G5:J5"/>
    <mergeCell ref="L5:O5"/>
    <mergeCell ref="N2:P2"/>
    <mergeCell ref="B14:AC14"/>
    <mergeCell ref="V12:X12"/>
    <mergeCell ref="B5:E5"/>
    <mergeCell ref="N3:P3"/>
    <mergeCell ref="G12:I12"/>
    <mergeCell ref="C4:E4"/>
    <mergeCell ref="Q3:V3"/>
    <mergeCell ref="Z2:AC2"/>
    <mergeCell ref="Z3:AB3"/>
    <mergeCell ref="AA5:AC5"/>
    <mergeCell ref="H2:M2"/>
    <mergeCell ref="B12:D12"/>
    <mergeCell ref="L12:N12"/>
    <mergeCell ref="Q12:S12"/>
    <mergeCell ref="AA12:AB12"/>
    <mergeCell ref="E2:G2"/>
    <mergeCell ref="G11:I11"/>
    <mergeCell ref="W2:Y2"/>
    <mergeCell ref="O4:P4"/>
    <mergeCell ref="H3:M3"/>
    <mergeCell ref="F4:G4"/>
    <mergeCell ref="H4:I4"/>
    <mergeCell ref="Q5:T5"/>
  </mergeCells>
  <conditionalFormatting sqref="F6">
    <cfRule type="expression" priority="7" dxfId="0" stopIfTrue="1">
      <formula>F6&gt;E6</formula>
    </cfRule>
  </conditionalFormatting>
  <conditionalFormatting sqref="P6">
    <cfRule type="expression" priority="6" dxfId="0" stopIfTrue="1">
      <formula>P6&gt;O6</formula>
    </cfRule>
  </conditionalFormatting>
  <conditionalFormatting sqref="P7">
    <cfRule type="expression" priority="5" dxfId="0" stopIfTrue="1">
      <formula>P7&gt;O7</formula>
    </cfRule>
  </conditionalFormatting>
  <conditionalFormatting sqref="U6">
    <cfRule type="expression" priority="4" dxfId="0" stopIfTrue="1">
      <formula>U6&gt;T6</formula>
    </cfRule>
  </conditionalFormatting>
  <conditionalFormatting sqref="Z6">
    <cfRule type="expression" priority="3" dxfId="0" stopIfTrue="1">
      <formula>Z6&gt;Y6</formula>
    </cfRule>
  </conditionalFormatting>
  <conditionalFormatting sqref="Z7">
    <cfRule type="expression" priority="2" dxfId="0" stopIfTrue="1">
      <formula>Z7&gt;Y7</formula>
    </cfRule>
  </conditionalFormatting>
  <dataValidations count="3">
    <dataValidation type="custom" operator="lessThanOrEqual" allowBlank="1" showInputMessage="1" showErrorMessage="1" sqref="K6">
      <formula1>AND(K6&lt;=J6,MOD(K6,50)=0)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 P6:P7 U6 Z6:Z7">
      <formula1>AND(F6&lt;=E6,MOD(F6,50)=0)</formula1>
    </dataValidation>
    <dataValidation operator="lessThanOrEqual" allowBlank="1" showInputMessage="1" showErrorMessage="1" sqref="B13:B17 C17:Z17 C13:Z13 H3:M3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90" zoomScaleNormal="90" zoomScalePageLayoutView="0" workbookViewId="0" topLeftCell="A1">
      <selection activeCell="H89" sqref="H89"/>
    </sheetView>
  </sheetViews>
  <sheetFormatPr defaultColWidth="9.00390625" defaultRowHeight="13.5"/>
  <cols>
    <col min="1" max="1" width="1.37890625" style="79" customWidth="1"/>
    <col min="2" max="2" width="3.625" style="79" customWidth="1"/>
    <col min="3" max="3" width="8.125" style="79" customWidth="1"/>
    <col min="4" max="4" width="28.50390625" style="79" customWidth="1"/>
    <col min="5" max="12" width="8.625" style="79" customWidth="1"/>
    <col min="13" max="13" width="3.125" style="79" customWidth="1"/>
    <col min="14" max="16384" width="9.00390625" style="79" customWidth="1"/>
  </cols>
  <sheetData>
    <row r="2" s="82" customFormat="1" ht="17.25">
      <c r="C2" s="89" t="s">
        <v>260</v>
      </c>
    </row>
    <row r="3" ht="13.5" customHeight="1"/>
    <row r="4" s="80" customFormat="1" ht="13.5" customHeight="1">
      <c r="C4" s="83" t="s">
        <v>236</v>
      </c>
    </row>
    <row r="5" s="80" customFormat="1" ht="13.5" customHeight="1">
      <c r="C5" s="81"/>
    </row>
    <row r="6" s="80" customFormat="1" ht="13.5" customHeight="1">
      <c r="C6" s="81" t="s">
        <v>249</v>
      </c>
    </row>
    <row r="7" s="80" customFormat="1" ht="13.5" customHeight="1">
      <c r="C7" s="81"/>
    </row>
    <row r="8" s="80" customFormat="1" ht="13.5">
      <c r="C8" s="81" t="s">
        <v>250</v>
      </c>
    </row>
    <row r="9" s="80" customFormat="1" ht="13.5" customHeight="1">
      <c r="C9" s="88" t="s">
        <v>396</v>
      </c>
    </row>
    <row r="10" s="80" customFormat="1" ht="13.5" customHeight="1">
      <c r="C10" s="81"/>
    </row>
    <row r="11" s="80" customFormat="1" ht="13.5" customHeight="1">
      <c r="C11" s="81" t="s">
        <v>253</v>
      </c>
    </row>
    <row r="12" s="80" customFormat="1" ht="13.5" customHeight="1">
      <c r="C12" s="81"/>
    </row>
    <row r="13" s="80" customFormat="1" ht="13.5" customHeight="1">
      <c r="C13" s="81" t="s">
        <v>251</v>
      </c>
    </row>
    <row r="14" s="80" customFormat="1" ht="13.5" customHeight="1">
      <c r="C14" s="81"/>
    </row>
    <row r="15" s="80" customFormat="1" ht="13.5" customHeight="1">
      <c r="C15" s="81" t="s">
        <v>574</v>
      </c>
    </row>
    <row r="16" s="80" customFormat="1" ht="13.5" customHeight="1">
      <c r="C16" s="84" t="s">
        <v>575</v>
      </c>
    </row>
    <row r="17" s="80" customFormat="1" ht="13.5" customHeight="1">
      <c r="C17" s="84"/>
    </row>
    <row r="18" spans="3:5" s="80" customFormat="1" ht="13.5" customHeight="1">
      <c r="C18" s="85" t="s">
        <v>237</v>
      </c>
      <c r="D18" s="86"/>
      <c r="E18" s="86"/>
    </row>
    <row r="19" spans="3:5" s="80" customFormat="1" ht="13.5" customHeight="1">
      <c r="C19" s="87" t="s">
        <v>576</v>
      </c>
      <c r="D19" s="86"/>
      <c r="E19" s="86"/>
    </row>
    <row r="20" spans="3:5" s="80" customFormat="1" ht="13.5" customHeight="1">
      <c r="C20" s="87" t="s">
        <v>577</v>
      </c>
      <c r="D20" s="86"/>
      <c r="E20" s="86"/>
    </row>
    <row r="21" spans="3:5" s="80" customFormat="1" ht="11.25" customHeight="1">
      <c r="C21" s="85"/>
      <c r="D21" s="86"/>
      <c r="E21" s="86"/>
    </row>
    <row r="22" spans="3:5" s="80" customFormat="1" ht="13.5" customHeight="1">
      <c r="C22" s="85" t="s">
        <v>254</v>
      </c>
      <c r="D22" s="86"/>
      <c r="E22" s="86"/>
    </row>
    <row r="23" spans="3:5" s="80" customFormat="1" ht="13.5" customHeight="1">
      <c r="C23" s="87" t="s">
        <v>240</v>
      </c>
      <c r="D23" s="86"/>
      <c r="E23" s="86"/>
    </row>
    <row r="24" spans="3:5" s="80" customFormat="1" ht="11.25" customHeight="1">
      <c r="C24" s="85" t="s">
        <v>578</v>
      </c>
      <c r="D24" s="86"/>
      <c r="E24" s="86"/>
    </row>
    <row r="25" spans="3:5" s="80" customFormat="1" ht="13.5" customHeight="1">
      <c r="C25" s="85" t="s">
        <v>579</v>
      </c>
      <c r="D25" s="86"/>
      <c r="E25" s="86"/>
    </row>
    <row r="26" spans="3:5" s="80" customFormat="1" ht="13.5" customHeight="1">
      <c r="C26" s="87" t="s">
        <v>255</v>
      </c>
      <c r="D26" s="86"/>
      <c r="E26" s="86"/>
    </row>
    <row r="27" spans="3:5" s="80" customFormat="1" ht="13.5" customHeight="1">
      <c r="C27" s="87" t="s">
        <v>580</v>
      </c>
      <c r="D27" s="86"/>
      <c r="E27" s="86"/>
    </row>
    <row r="28" spans="3:5" s="80" customFormat="1" ht="11.25" customHeight="1">
      <c r="C28" s="85"/>
      <c r="D28" s="86"/>
      <c r="E28" s="86"/>
    </row>
    <row r="29" spans="3:5" s="80" customFormat="1" ht="13.5" customHeight="1">
      <c r="C29" s="85" t="s">
        <v>239</v>
      </c>
      <c r="D29" s="86"/>
      <c r="E29" s="86"/>
    </row>
    <row r="30" spans="3:5" s="80" customFormat="1" ht="13.5" customHeight="1">
      <c r="C30" s="87" t="s">
        <v>581</v>
      </c>
      <c r="D30" s="86"/>
      <c r="E30" s="86"/>
    </row>
    <row r="31" spans="3:5" s="80" customFormat="1" ht="11.25" customHeight="1">
      <c r="C31" s="87" t="s">
        <v>582</v>
      </c>
      <c r="D31" s="86"/>
      <c r="E31" s="86"/>
    </row>
    <row r="32" spans="3:5" s="80" customFormat="1" ht="13.5" customHeight="1">
      <c r="C32" s="85" t="s">
        <v>238</v>
      </c>
      <c r="D32" s="86"/>
      <c r="E32" s="86"/>
    </row>
    <row r="33" spans="3:5" s="80" customFormat="1" ht="13.5" customHeight="1">
      <c r="C33" s="87" t="s">
        <v>583</v>
      </c>
      <c r="D33" s="86"/>
      <c r="E33" s="86"/>
    </row>
    <row r="34" spans="3:5" s="80" customFormat="1" ht="11.25" customHeight="1">
      <c r="C34" s="85"/>
      <c r="D34" s="86"/>
      <c r="E34" s="86"/>
    </row>
    <row r="35" spans="3:5" s="80" customFormat="1" ht="13.5" customHeight="1">
      <c r="C35" s="85" t="s">
        <v>241</v>
      </c>
      <c r="D35" s="86"/>
      <c r="E35" s="86"/>
    </row>
    <row r="36" spans="3:5" s="80" customFormat="1" ht="13.5" customHeight="1">
      <c r="C36" s="87" t="s">
        <v>242</v>
      </c>
      <c r="D36" s="86"/>
      <c r="E36" s="86"/>
    </row>
    <row r="37" spans="3:5" s="80" customFormat="1" ht="11.25" customHeight="1">
      <c r="C37" s="85"/>
      <c r="D37" s="86"/>
      <c r="E37" s="86"/>
    </row>
    <row r="38" spans="3:5" s="80" customFormat="1" ht="13.5" customHeight="1">
      <c r="C38" s="85" t="s">
        <v>243</v>
      </c>
      <c r="D38" s="86"/>
      <c r="E38" s="86"/>
    </row>
    <row r="39" spans="3:5" s="80" customFormat="1" ht="11.25" customHeight="1">
      <c r="C39" s="85"/>
      <c r="D39" s="86"/>
      <c r="E39" s="86"/>
    </row>
    <row r="40" spans="3:5" s="80" customFormat="1" ht="13.5" customHeight="1">
      <c r="C40" s="85" t="s">
        <v>256</v>
      </c>
      <c r="D40" s="86"/>
      <c r="E40" s="86"/>
    </row>
    <row r="41" spans="3:5" s="80" customFormat="1" ht="13.5" customHeight="1">
      <c r="C41" s="87" t="s">
        <v>257</v>
      </c>
      <c r="D41" s="86"/>
      <c r="E41" s="86"/>
    </row>
    <row r="42" spans="3:5" s="80" customFormat="1" ht="11.25" customHeight="1">
      <c r="C42" s="87"/>
      <c r="D42" s="86"/>
      <c r="E42" s="86"/>
    </row>
    <row r="43" spans="3:5" s="80" customFormat="1" ht="13.5" customHeight="1">
      <c r="C43" s="85" t="s">
        <v>244</v>
      </c>
      <c r="D43" s="86"/>
      <c r="E43" s="86"/>
    </row>
    <row r="44" spans="3:5" s="80" customFormat="1" ht="13.5" customHeight="1">
      <c r="C44" s="87" t="s">
        <v>245</v>
      </c>
      <c r="D44" s="86"/>
      <c r="E44" s="86"/>
    </row>
    <row r="45" spans="3:5" s="80" customFormat="1" ht="11.25" customHeight="1">
      <c r="C45" s="87"/>
      <c r="D45" s="86"/>
      <c r="E45" s="86"/>
    </row>
    <row r="46" spans="3:5" s="80" customFormat="1" ht="13.5" customHeight="1">
      <c r="C46" s="88" t="s">
        <v>258</v>
      </c>
      <c r="D46" s="86"/>
      <c r="E46" s="86"/>
    </row>
    <row r="47" spans="3:5" s="80" customFormat="1" ht="13.5" customHeight="1">
      <c r="C47" s="87" t="s">
        <v>248</v>
      </c>
      <c r="D47" s="86"/>
      <c r="E47" s="86"/>
    </row>
    <row r="48" spans="3:5" s="80" customFormat="1" ht="11.25" customHeight="1">
      <c r="C48" s="87"/>
      <c r="D48" s="86"/>
      <c r="E48" s="86"/>
    </row>
    <row r="49" spans="3:5" s="80" customFormat="1" ht="13.5" customHeight="1">
      <c r="C49" s="88" t="s">
        <v>246</v>
      </c>
      <c r="D49" s="86"/>
      <c r="E49" s="86"/>
    </row>
    <row r="50" spans="3:5" s="80" customFormat="1" ht="11.25" customHeight="1">
      <c r="C50" s="88"/>
      <c r="D50" s="86"/>
      <c r="E50" s="86"/>
    </row>
    <row r="51" spans="3:5" s="80" customFormat="1" ht="13.5" customHeight="1">
      <c r="C51" s="88" t="s">
        <v>247</v>
      </c>
      <c r="D51" s="86"/>
      <c r="E51" s="86"/>
    </row>
    <row r="52" spans="3:5" s="80" customFormat="1" ht="11.25" customHeight="1">
      <c r="C52" s="88"/>
      <c r="D52" s="86"/>
      <c r="E52" s="86"/>
    </row>
    <row r="53" s="80" customFormat="1" ht="13.5" customHeight="1">
      <c r="C53" s="84" t="s">
        <v>584</v>
      </c>
    </row>
    <row r="54" s="80" customFormat="1" ht="13.5" customHeight="1">
      <c r="C54" s="81" t="s">
        <v>585</v>
      </c>
    </row>
    <row r="55" s="80" customFormat="1" ht="13.5" customHeight="1">
      <c r="C55" s="81"/>
    </row>
    <row r="56" s="80" customFormat="1" ht="13.5" customHeight="1">
      <c r="C56" s="81" t="s">
        <v>252</v>
      </c>
    </row>
    <row r="57" s="80" customFormat="1" ht="13.5" customHeight="1">
      <c r="C57" s="84" t="s">
        <v>586</v>
      </c>
    </row>
    <row r="58" s="80" customFormat="1" ht="13.5" customHeight="1">
      <c r="C58" s="81"/>
    </row>
    <row r="59" s="80" customFormat="1" ht="13.5" customHeight="1">
      <c r="C59" s="81" t="s">
        <v>259</v>
      </c>
    </row>
    <row r="60" s="80" customFormat="1" ht="13.5" customHeight="1">
      <c r="C60" s="84" t="s">
        <v>587</v>
      </c>
    </row>
    <row r="61" s="80" customFormat="1" ht="13.5" customHeight="1">
      <c r="C61" s="81"/>
    </row>
    <row r="62" s="80" customFormat="1" ht="13.5" customHeight="1">
      <c r="C62" s="81" t="s">
        <v>588</v>
      </c>
    </row>
    <row r="63" s="80" customFormat="1" ht="13.5" customHeight="1">
      <c r="C63" s="81"/>
    </row>
    <row r="64" s="80" customFormat="1" ht="13.5" customHeight="1">
      <c r="C64" s="81" t="s">
        <v>589</v>
      </c>
    </row>
    <row r="65" s="80" customFormat="1" ht="13.5" customHeight="1">
      <c r="C65" s="441" t="s">
        <v>590</v>
      </c>
    </row>
    <row r="66" s="80" customFormat="1" ht="13.5" customHeight="1">
      <c r="C66" s="441" t="s">
        <v>591</v>
      </c>
    </row>
    <row r="67" s="80" customFormat="1" ht="13.5" customHeight="1">
      <c r="C67" s="81" t="s">
        <v>592</v>
      </c>
    </row>
    <row r="68" s="80" customFormat="1" ht="13.5" customHeight="1">
      <c r="C68" s="81" t="s">
        <v>593</v>
      </c>
    </row>
    <row r="69" s="80" customFormat="1" ht="13.5" customHeight="1">
      <c r="C69" s="81"/>
    </row>
    <row r="70" s="80" customFormat="1" ht="13.5" customHeight="1">
      <c r="C70" s="81" t="s">
        <v>479</v>
      </c>
    </row>
    <row r="71" spans="3:4" ht="13.5">
      <c r="C71" s="84" t="s">
        <v>594</v>
      </c>
      <c r="D71" s="441"/>
    </row>
    <row r="72" ht="13.5">
      <c r="C72" s="84" t="s">
        <v>595</v>
      </c>
    </row>
    <row r="73" s="80" customFormat="1" ht="13.5" customHeight="1">
      <c r="C73" s="81" t="s">
        <v>596</v>
      </c>
    </row>
    <row r="74" s="80" customFormat="1" ht="13.5" customHeight="1">
      <c r="C74" s="81"/>
    </row>
    <row r="75" s="80" customFormat="1" ht="13.5" customHeight="1">
      <c r="C75" s="81" t="s">
        <v>597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4"/>
  <sheetViews>
    <sheetView showGridLines="0" zoomScale="90" zoomScaleNormal="90" zoomScalePageLayoutView="0" workbookViewId="0" topLeftCell="A1">
      <selection activeCell="J69" sqref="J69"/>
    </sheetView>
  </sheetViews>
  <sheetFormatPr defaultColWidth="9.00390625" defaultRowHeight="13.5"/>
  <cols>
    <col min="1" max="1" width="0.74609375" style="365" customWidth="1"/>
    <col min="2" max="2" width="6.375" style="365" bestFit="1" customWidth="1"/>
    <col min="3" max="3" width="7.25390625" style="365" bestFit="1" customWidth="1"/>
    <col min="4" max="4" width="49.625" style="365" customWidth="1"/>
    <col min="5" max="5" width="6.375" style="365" bestFit="1" customWidth="1"/>
    <col min="6" max="11" width="8.625" style="365" customWidth="1"/>
    <col min="12" max="12" width="11.625" style="365" bestFit="1" customWidth="1"/>
    <col min="13" max="16384" width="9.00390625" style="365" customWidth="1"/>
  </cols>
  <sheetData>
    <row r="1" ht="5.25" customHeight="1"/>
    <row r="2" ht="17.25">
      <c r="B2" s="364" t="s">
        <v>605</v>
      </c>
    </row>
    <row r="3" spans="2:12" ht="12" customHeight="1"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8"/>
    </row>
    <row r="4" spans="2:12" ht="15" customHeight="1">
      <c r="B4" s="367"/>
      <c r="C4" s="367"/>
      <c r="D4" s="367"/>
      <c r="E4" s="369"/>
      <c r="H4" s="367"/>
      <c r="I4" s="367"/>
      <c r="J4" s="367"/>
      <c r="K4" s="367"/>
      <c r="L4" s="368" t="s">
        <v>493</v>
      </c>
    </row>
    <row r="5" spans="2:12" ht="5.25" customHeight="1" thickBot="1">
      <c r="B5" s="367"/>
      <c r="C5" s="367"/>
      <c r="D5" s="367"/>
      <c r="E5" s="369"/>
      <c r="H5" s="367"/>
      <c r="I5" s="367"/>
      <c r="J5" s="367"/>
      <c r="K5" s="367"/>
      <c r="L5" s="368"/>
    </row>
    <row r="6" spans="2:12" ht="13.5">
      <c r="B6" s="370"/>
      <c r="C6" s="371"/>
      <c r="D6" s="371"/>
      <c r="E6" s="371" t="s">
        <v>520</v>
      </c>
      <c r="F6" s="372" t="s">
        <v>521</v>
      </c>
      <c r="G6" s="372" t="s">
        <v>522</v>
      </c>
      <c r="H6" s="372" t="s">
        <v>523</v>
      </c>
      <c r="I6" s="372" t="s">
        <v>524</v>
      </c>
      <c r="J6" s="372" t="s">
        <v>525</v>
      </c>
      <c r="K6" s="373" t="s">
        <v>232</v>
      </c>
      <c r="L6" s="568" t="s">
        <v>490</v>
      </c>
    </row>
    <row r="7" spans="2:12" ht="14.25" thickBot="1">
      <c r="B7" s="374" t="s">
        <v>494</v>
      </c>
      <c r="C7" s="375"/>
      <c r="D7" s="375"/>
      <c r="E7" s="375"/>
      <c r="F7" s="376" t="s">
        <v>495</v>
      </c>
      <c r="G7" s="376" t="s">
        <v>495</v>
      </c>
      <c r="H7" s="377" t="s">
        <v>496</v>
      </c>
      <c r="I7" s="377" t="s">
        <v>497</v>
      </c>
      <c r="J7" s="377" t="s">
        <v>498</v>
      </c>
      <c r="K7" s="378" t="s">
        <v>526</v>
      </c>
      <c r="L7" s="569"/>
    </row>
    <row r="8" spans="2:12" ht="13.5">
      <c r="B8" s="538" t="s">
        <v>499</v>
      </c>
      <c r="C8" s="379" t="s">
        <v>233</v>
      </c>
      <c r="D8" s="551" t="s">
        <v>527</v>
      </c>
      <c r="E8" s="558"/>
      <c r="F8" s="380">
        <v>2.8</v>
      </c>
      <c r="G8" s="381">
        <v>2.8</v>
      </c>
      <c r="H8" s="382">
        <v>4.4</v>
      </c>
      <c r="I8" s="383">
        <v>7</v>
      </c>
      <c r="J8" s="383">
        <v>13</v>
      </c>
      <c r="K8" s="384">
        <v>3.5</v>
      </c>
      <c r="L8" s="570" t="s">
        <v>503</v>
      </c>
    </row>
    <row r="9" spans="2:12" ht="13.5">
      <c r="B9" s="539"/>
      <c r="C9" s="385" t="s">
        <v>500</v>
      </c>
      <c r="D9" s="543" t="s">
        <v>528</v>
      </c>
      <c r="E9" s="544"/>
      <c r="F9" s="386">
        <v>2.8</v>
      </c>
      <c r="G9" s="387">
        <v>2.8</v>
      </c>
      <c r="H9" s="388">
        <v>4.4</v>
      </c>
      <c r="I9" s="389">
        <v>7</v>
      </c>
      <c r="J9" s="389">
        <v>13</v>
      </c>
      <c r="K9" s="390">
        <v>3.5</v>
      </c>
      <c r="L9" s="560"/>
    </row>
    <row r="10" spans="2:12" ht="13.5">
      <c r="B10" s="539"/>
      <c r="C10" s="545" t="s">
        <v>234</v>
      </c>
      <c r="D10" s="543" t="s">
        <v>550</v>
      </c>
      <c r="E10" s="544"/>
      <c r="F10" s="386">
        <v>2.8</v>
      </c>
      <c r="G10" s="387">
        <v>2.8</v>
      </c>
      <c r="H10" s="388">
        <v>4.4</v>
      </c>
      <c r="I10" s="389">
        <v>7</v>
      </c>
      <c r="J10" s="389">
        <v>13</v>
      </c>
      <c r="K10" s="390">
        <v>3.5</v>
      </c>
      <c r="L10" s="560"/>
    </row>
    <row r="11" spans="2:12" ht="14.25" thickBot="1">
      <c r="B11" s="539"/>
      <c r="C11" s="546"/>
      <c r="D11" s="563" t="s">
        <v>529</v>
      </c>
      <c r="E11" s="391" t="s">
        <v>491</v>
      </c>
      <c r="F11" s="392">
        <v>2.8</v>
      </c>
      <c r="G11" s="393">
        <v>2.8</v>
      </c>
      <c r="H11" s="388">
        <v>4.4</v>
      </c>
      <c r="I11" s="389">
        <v>7</v>
      </c>
      <c r="J11" s="389">
        <v>13</v>
      </c>
      <c r="K11" s="390">
        <v>3.5</v>
      </c>
      <c r="L11" s="560"/>
    </row>
    <row r="12" spans="2:12" ht="14.25" thickBot="1">
      <c r="B12" s="539"/>
      <c r="C12" s="562"/>
      <c r="D12" s="551"/>
      <c r="E12" s="394" t="s">
        <v>501</v>
      </c>
      <c r="F12" s="395">
        <v>0.15</v>
      </c>
      <c r="G12" s="396">
        <v>0.15</v>
      </c>
      <c r="H12" s="397">
        <v>0.4</v>
      </c>
      <c r="I12" s="397">
        <v>0.7</v>
      </c>
      <c r="J12" s="397">
        <v>1.4</v>
      </c>
      <c r="K12" s="398">
        <v>0.4</v>
      </c>
      <c r="L12" s="560"/>
    </row>
    <row r="13" spans="2:12" ht="14.25" thickBot="1">
      <c r="B13" s="539"/>
      <c r="C13" s="545" t="s">
        <v>235</v>
      </c>
      <c r="D13" s="548" t="s">
        <v>530</v>
      </c>
      <c r="E13" s="399" t="s">
        <v>491</v>
      </c>
      <c r="F13" s="389">
        <v>2.6</v>
      </c>
      <c r="G13" s="389">
        <v>2.9</v>
      </c>
      <c r="H13" s="389">
        <v>4.4</v>
      </c>
      <c r="I13" s="389">
        <v>7</v>
      </c>
      <c r="J13" s="389">
        <v>12</v>
      </c>
      <c r="K13" s="390">
        <v>3.4</v>
      </c>
      <c r="L13" s="560"/>
    </row>
    <row r="14" spans="2:12" ht="14.25" thickBot="1">
      <c r="B14" s="539"/>
      <c r="C14" s="562"/>
      <c r="D14" s="543"/>
      <c r="E14" s="394" t="s">
        <v>501</v>
      </c>
      <c r="F14" s="400">
        <v>0.15</v>
      </c>
      <c r="G14" s="397">
        <v>0.15</v>
      </c>
      <c r="H14" s="397">
        <v>0.4</v>
      </c>
      <c r="I14" s="397">
        <v>0.7</v>
      </c>
      <c r="J14" s="397">
        <v>1.4</v>
      </c>
      <c r="K14" s="398">
        <v>0.4</v>
      </c>
      <c r="L14" s="560"/>
    </row>
    <row r="15" spans="2:12" ht="14.25" thickBot="1">
      <c r="B15" s="539"/>
      <c r="C15" s="545" t="s">
        <v>502</v>
      </c>
      <c r="D15" s="548" t="s">
        <v>531</v>
      </c>
      <c r="E15" s="399" t="s">
        <v>491</v>
      </c>
      <c r="F15" s="389">
        <v>3</v>
      </c>
      <c r="G15" s="389">
        <v>3</v>
      </c>
      <c r="H15" s="389">
        <v>4</v>
      </c>
      <c r="I15" s="389">
        <v>6.5</v>
      </c>
      <c r="J15" s="389">
        <v>10.5</v>
      </c>
      <c r="K15" s="390">
        <v>4</v>
      </c>
      <c r="L15" s="560"/>
    </row>
    <row r="16" spans="2:12" ht="14.25" thickBot="1">
      <c r="B16" s="539"/>
      <c r="C16" s="546"/>
      <c r="D16" s="543"/>
      <c r="E16" s="394" t="s">
        <v>501</v>
      </c>
      <c r="F16" s="400">
        <v>0.15</v>
      </c>
      <c r="G16" s="397">
        <v>0.15</v>
      </c>
      <c r="H16" s="397">
        <v>0.4</v>
      </c>
      <c r="I16" s="397">
        <v>0.7</v>
      </c>
      <c r="J16" s="397">
        <v>1.4</v>
      </c>
      <c r="K16" s="398">
        <v>0.4</v>
      </c>
      <c r="L16" s="560"/>
    </row>
    <row r="17" spans="2:12" ht="14.25" thickBot="1">
      <c r="B17" s="539"/>
      <c r="C17" s="546"/>
      <c r="D17" s="548" t="s">
        <v>532</v>
      </c>
      <c r="E17" s="399" t="s">
        <v>491</v>
      </c>
      <c r="F17" s="389">
        <v>2.7</v>
      </c>
      <c r="G17" s="389">
        <v>2.7</v>
      </c>
      <c r="H17" s="389">
        <v>4.1</v>
      </c>
      <c r="I17" s="389">
        <v>6.5</v>
      </c>
      <c r="J17" s="389">
        <v>12</v>
      </c>
      <c r="K17" s="390">
        <v>3.2</v>
      </c>
      <c r="L17" s="560"/>
    </row>
    <row r="18" spans="2:12" ht="14.25" thickBot="1">
      <c r="B18" s="539"/>
      <c r="C18" s="546"/>
      <c r="D18" s="563"/>
      <c r="E18" s="394" t="s">
        <v>492</v>
      </c>
      <c r="F18" s="401">
        <v>0.15</v>
      </c>
      <c r="G18" s="402">
        <v>0.15</v>
      </c>
      <c r="H18" s="402">
        <v>0.4</v>
      </c>
      <c r="I18" s="402">
        <v>0.7</v>
      </c>
      <c r="J18" s="402">
        <v>1.4</v>
      </c>
      <c r="K18" s="403">
        <v>0.4</v>
      </c>
      <c r="L18" s="561"/>
    </row>
    <row r="19" spans="2:12" ht="14.25" thickBot="1">
      <c r="B19" s="539"/>
      <c r="C19" s="564" t="s">
        <v>533</v>
      </c>
      <c r="D19" s="548" t="s">
        <v>534</v>
      </c>
      <c r="E19" s="399" t="s">
        <v>491</v>
      </c>
      <c r="F19" s="389">
        <v>2.6</v>
      </c>
      <c r="G19" s="389">
        <v>2.9</v>
      </c>
      <c r="H19" s="389">
        <v>4.4</v>
      </c>
      <c r="I19" s="389">
        <v>7</v>
      </c>
      <c r="J19" s="389">
        <v>12</v>
      </c>
      <c r="K19" s="404">
        <v>3.4</v>
      </c>
      <c r="L19" s="566"/>
    </row>
    <row r="20" spans="2:12" ht="14.25" thickBot="1">
      <c r="B20" s="540"/>
      <c r="C20" s="565"/>
      <c r="D20" s="549"/>
      <c r="E20" s="394" t="s">
        <v>492</v>
      </c>
      <c r="F20" s="401">
        <v>0.25</v>
      </c>
      <c r="G20" s="402">
        <v>0.25</v>
      </c>
      <c r="H20" s="405">
        <v>0.5</v>
      </c>
      <c r="I20" s="405">
        <v>0.8</v>
      </c>
      <c r="J20" s="405">
        <v>1.5</v>
      </c>
      <c r="K20" s="406">
        <v>0.5</v>
      </c>
      <c r="L20" s="567"/>
    </row>
    <row r="21" spans="2:12" ht="13.5">
      <c r="B21" s="538" t="s">
        <v>504</v>
      </c>
      <c r="C21" s="407" t="s">
        <v>505</v>
      </c>
      <c r="D21" s="541" t="s">
        <v>535</v>
      </c>
      <c r="E21" s="558"/>
      <c r="F21" s="408">
        <v>2.8</v>
      </c>
      <c r="G21" s="409">
        <v>2.8</v>
      </c>
      <c r="H21" s="410">
        <v>4.5</v>
      </c>
      <c r="I21" s="411">
        <v>8</v>
      </c>
      <c r="J21" s="411">
        <v>14</v>
      </c>
      <c r="K21" s="412">
        <v>3.8</v>
      </c>
      <c r="L21" s="559" t="s">
        <v>503</v>
      </c>
    </row>
    <row r="22" spans="2:12" ht="13.5">
      <c r="B22" s="539"/>
      <c r="C22" s="545" t="s">
        <v>506</v>
      </c>
      <c r="D22" s="543" t="s">
        <v>536</v>
      </c>
      <c r="E22" s="544"/>
      <c r="F22" s="413">
        <v>2.8</v>
      </c>
      <c r="G22" s="414">
        <v>2.8</v>
      </c>
      <c r="H22" s="415">
        <v>4.5</v>
      </c>
      <c r="I22" s="416">
        <v>8.5</v>
      </c>
      <c r="J22" s="416">
        <v>16.5</v>
      </c>
      <c r="K22" s="417">
        <v>3.8</v>
      </c>
      <c r="L22" s="560"/>
    </row>
    <row r="23" spans="2:12" ht="13.5">
      <c r="B23" s="539"/>
      <c r="C23" s="546"/>
      <c r="D23" s="543" t="s">
        <v>537</v>
      </c>
      <c r="E23" s="544"/>
      <c r="F23" s="413">
        <v>2.8</v>
      </c>
      <c r="G23" s="414">
        <v>2.8</v>
      </c>
      <c r="H23" s="415">
        <v>4.5</v>
      </c>
      <c r="I23" s="416">
        <v>8.5</v>
      </c>
      <c r="J23" s="416">
        <v>16.5</v>
      </c>
      <c r="K23" s="417">
        <v>3.8</v>
      </c>
      <c r="L23" s="560"/>
    </row>
    <row r="24" spans="2:12" ht="13.5">
      <c r="B24" s="539"/>
      <c r="C24" s="546"/>
      <c r="D24" s="543" t="s">
        <v>538</v>
      </c>
      <c r="E24" s="544"/>
      <c r="F24" s="413">
        <v>2.8</v>
      </c>
      <c r="G24" s="414">
        <v>2.8</v>
      </c>
      <c r="H24" s="415">
        <v>4.5</v>
      </c>
      <c r="I24" s="416">
        <v>8.5</v>
      </c>
      <c r="J24" s="416">
        <v>16.5</v>
      </c>
      <c r="K24" s="417">
        <v>3.8</v>
      </c>
      <c r="L24" s="560"/>
    </row>
    <row r="25" spans="2:12" ht="13.5">
      <c r="B25" s="539"/>
      <c r="C25" s="546"/>
      <c r="D25" s="543" t="s">
        <v>539</v>
      </c>
      <c r="E25" s="544"/>
      <c r="F25" s="413">
        <v>2.8</v>
      </c>
      <c r="G25" s="414">
        <v>2.8</v>
      </c>
      <c r="H25" s="415">
        <v>4.5</v>
      </c>
      <c r="I25" s="416">
        <v>8.5</v>
      </c>
      <c r="J25" s="416">
        <v>16.5</v>
      </c>
      <c r="K25" s="417">
        <v>3.8</v>
      </c>
      <c r="L25" s="560"/>
    </row>
    <row r="26" spans="2:12" ht="13.5">
      <c r="B26" s="539"/>
      <c r="C26" s="562"/>
      <c r="D26" s="543" t="s">
        <v>540</v>
      </c>
      <c r="E26" s="544"/>
      <c r="F26" s="413">
        <v>2.8</v>
      </c>
      <c r="G26" s="414">
        <v>2.8</v>
      </c>
      <c r="H26" s="415">
        <v>4.5</v>
      </c>
      <c r="I26" s="416">
        <v>8.4</v>
      </c>
      <c r="J26" s="416">
        <v>15</v>
      </c>
      <c r="K26" s="417">
        <v>3.8</v>
      </c>
      <c r="L26" s="560"/>
    </row>
    <row r="27" spans="2:12" ht="13.5">
      <c r="B27" s="539"/>
      <c r="C27" s="545" t="s">
        <v>507</v>
      </c>
      <c r="D27" s="543" t="s">
        <v>541</v>
      </c>
      <c r="E27" s="544"/>
      <c r="F27" s="413">
        <v>2.8</v>
      </c>
      <c r="G27" s="414">
        <v>2.8</v>
      </c>
      <c r="H27" s="415">
        <v>4.5</v>
      </c>
      <c r="I27" s="416">
        <v>8.5</v>
      </c>
      <c r="J27" s="416">
        <v>16</v>
      </c>
      <c r="K27" s="417">
        <v>5</v>
      </c>
      <c r="L27" s="560"/>
    </row>
    <row r="28" spans="2:12" ht="13.5">
      <c r="B28" s="539"/>
      <c r="C28" s="546"/>
      <c r="D28" s="543" t="s">
        <v>542</v>
      </c>
      <c r="E28" s="544"/>
      <c r="F28" s="413">
        <v>2.8</v>
      </c>
      <c r="G28" s="414">
        <v>2.8</v>
      </c>
      <c r="H28" s="415">
        <v>4.5</v>
      </c>
      <c r="I28" s="416">
        <v>8.5</v>
      </c>
      <c r="J28" s="416">
        <v>16.5</v>
      </c>
      <c r="K28" s="417">
        <v>4.5</v>
      </c>
      <c r="L28" s="560"/>
    </row>
    <row r="29" spans="2:12" ht="13.5">
      <c r="B29" s="539"/>
      <c r="C29" s="546"/>
      <c r="D29" s="543" t="s">
        <v>543</v>
      </c>
      <c r="E29" s="544"/>
      <c r="F29" s="413">
        <v>2.8</v>
      </c>
      <c r="G29" s="414">
        <v>2.8</v>
      </c>
      <c r="H29" s="415">
        <v>4.5</v>
      </c>
      <c r="I29" s="416">
        <v>8.5</v>
      </c>
      <c r="J29" s="416">
        <v>17</v>
      </c>
      <c r="K29" s="417">
        <v>4.5</v>
      </c>
      <c r="L29" s="560"/>
    </row>
    <row r="30" spans="2:12" ht="14.25" thickBot="1">
      <c r="B30" s="539"/>
      <c r="C30" s="546"/>
      <c r="D30" s="550" t="s">
        <v>544</v>
      </c>
      <c r="E30" s="418" t="s">
        <v>491</v>
      </c>
      <c r="F30" s="419">
        <v>2.8</v>
      </c>
      <c r="G30" s="420">
        <v>2.8</v>
      </c>
      <c r="H30" s="415">
        <v>4.5</v>
      </c>
      <c r="I30" s="416">
        <v>8.5</v>
      </c>
      <c r="J30" s="416">
        <v>17</v>
      </c>
      <c r="K30" s="417">
        <v>4.5</v>
      </c>
      <c r="L30" s="560"/>
    </row>
    <row r="31" spans="2:12" ht="14.25" thickBot="1">
      <c r="B31" s="539"/>
      <c r="C31" s="546"/>
      <c r="D31" s="551"/>
      <c r="E31" s="394" t="s">
        <v>501</v>
      </c>
      <c r="F31" s="552" t="s">
        <v>508</v>
      </c>
      <c r="G31" s="553"/>
      <c r="H31" s="554"/>
      <c r="I31" s="554"/>
      <c r="J31" s="554"/>
      <c r="K31" s="555"/>
      <c r="L31" s="560"/>
    </row>
    <row r="32" spans="2:12" ht="14.25" thickBot="1">
      <c r="B32" s="540"/>
      <c r="C32" s="547"/>
      <c r="D32" s="556" t="s">
        <v>509</v>
      </c>
      <c r="E32" s="557"/>
      <c r="F32" s="421">
        <v>2.8</v>
      </c>
      <c r="G32" s="421">
        <v>2.8</v>
      </c>
      <c r="H32" s="422">
        <v>5.2</v>
      </c>
      <c r="I32" s="422">
        <v>9.3</v>
      </c>
      <c r="J32" s="422">
        <v>18</v>
      </c>
      <c r="K32" s="423">
        <v>5</v>
      </c>
      <c r="L32" s="560"/>
    </row>
    <row r="33" spans="2:12" ht="13.5">
      <c r="B33" s="538" t="s">
        <v>510</v>
      </c>
      <c r="C33" s="407" t="s">
        <v>511</v>
      </c>
      <c r="D33" s="541" t="s">
        <v>512</v>
      </c>
      <c r="E33" s="542"/>
      <c r="F33" s="380">
        <v>2.8</v>
      </c>
      <c r="G33" s="381">
        <v>2.8</v>
      </c>
      <c r="H33" s="424">
        <v>4.6</v>
      </c>
      <c r="I33" s="425">
        <v>8.5</v>
      </c>
      <c r="J33" s="425">
        <v>16.5</v>
      </c>
      <c r="K33" s="426">
        <v>3.8</v>
      </c>
      <c r="L33" s="560"/>
    </row>
    <row r="34" spans="2:12" ht="13.5">
      <c r="B34" s="539"/>
      <c r="C34" s="385" t="s">
        <v>513</v>
      </c>
      <c r="D34" s="543" t="s">
        <v>545</v>
      </c>
      <c r="E34" s="544"/>
      <c r="F34" s="386">
        <v>2.8</v>
      </c>
      <c r="G34" s="387">
        <v>2.8</v>
      </c>
      <c r="H34" s="388">
        <v>4.6</v>
      </c>
      <c r="I34" s="389">
        <v>8.5</v>
      </c>
      <c r="J34" s="389">
        <v>16.5</v>
      </c>
      <c r="K34" s="390">
        <v>3.8</v>
      </c>
      <c r="L34" s="560"/>
    </row>
    <row r="35" spans="2:12" ht="13.5">
      <c r="B35" s="539"/>
      <c r="C35" s="385" t="s">
        <v>514</v>
      </c>
      <c r="D35" s="543" t="s">
        <v>546</v>
      </c>
      <c r="E35" s="544"/>
      <c r="F35" s="386">
        <v>2.8</v>
      </c>
      <c r="G35" s="387">
        <v>2.8</v>
      </c>
      <c r="H35" s="388">
        <v>4.6</v>
      </c>
      <c r="I35" s="389">
        <v>8.5</v>
      </c>
      <c r="J35" s="389">
        <v>16.5</v>
      </c>
      <c r="K35" s="390">
        <v>3.8</v>
      </c>
      <c r="L35" s="560"/>
    </row>
    <row r="36" spans="2:12" ht="13.5">
      <c r="B36" s="539"/>
      <c r="C36" s="385" t="s">
        <v>515</v>
      </c>
      <c r="D36" s="543" t="s">
        <v>547</v>
      </c>
      <c r="E36" s="544"/>
      <c r="F36" s="386">
        <v>2.8</v>
      </c>
      <c r="G36" s="387">
        <v>2.8</v>
      </c>
      <c r="H36" s="388">
        <v>4.6</v>
      </c>
      <c r="I36" s="389">
        <v>8.5</v>
      </c>
      <c r="J36" s="389">
        <v>16.4</v>
      </c>
      <c r="K36" s="390">
        <v>3.8</v>
      </c>
      <c r="L36" s="560"/>
    </row>
    <row r="37" spans="2:12" ht="14.25" thickBot="1">
      <c r="B37" s="539"/>
      <c r="C37" s="545" t="s">
        <v>516</v>
      </c>
      <c r="D37" s="548" t="s">
        <v>548</v>
      </c>
      <c r="E37" s="418" t="s">
        <v>491</v>
      </c>
      <c r="F37" s="392">
        <v>2.8</v>
      </c>
      <c r="G37" s="393">
        <v>2.8</v>
      </c>
      <c r="H37" s="388">
        <v>5</v>
      </c>
      <c r="I37" s="389">
        <v>9</v>
      </c>
      <c r="J37" s="389">
        <v>18</v>
      </c>
      <c r="K37" s="390">
        <v>4</v>
      </c>
      <c r="L37" s="560"/>
    </row>
    <row r="38" spans="2:12" ht="14.25" thickBot="1">
      <c r="B38" s="539"/>
      <c r="C38" s="546"/>
      <c r="D38" s="543"/>
      <c r="E38" s="394" t="s">
        <v>501</v>
      </c>
      <c r="F38" s="427">
        <v>0.35</v>
      </c>
      <c r="G38" s="428">
        <v>0.35</v>
      </c>
      <c r="H38" s="400">
        <v>0.65</v>
      </c>
      <c r="I38" s="397">
        <v>1.4</v>
      </c>
      <c r="J38" s="397">
        <v>2.5</v>
      </c>
      <c r="K38" s="398">
        <v>0.55</v>
      </c>
      <c r="L38" s="560"/>
    </row>
    <row r="39" spans="2:12" ht="14.25" thickBot="1">
      <c r="B39" s="539"/>
      <c r="C39" s="546"/>
      <c r="D39" s="548" t="s">
        <v>549</v>
      </c>
      <c r="E39" s="429" t="s">
        <v>491</v>
      </c>
      <c r="F39" s="430">
        <v>2.8</v>
      </c>
      <c r="G39" s="431">
        <v>2.8</v>
      </c>
      <c r="H39" s="388">
        <v>5</v>
      </c>
      <c r="I39" s="389">
        <v>10</v>
      </c>
      <c r="J39" s="389">
        <v>20</v>
      </c>
      <c r="K39" s="390">
        <v>5</v>
      </c>
      <c r="L39" s="560"/>
    </row>
    <row r="40" spans="2:12" ht="14.25" thickBot="1">
      <c r="B40" s="540"/>
      <c r="C40" s="547"/>
      <c r="D40" s="549"/>
      <c r="E40" s="394" t="s">
        <v>501</v>
      </c>
      <c r="F40" s="432">
        <v>0.35</v>
      </c>
      <c r="G40" s="433">
        <v>0.35</v>
      </c>
      <c r="H40" s="405">
        <v>0.65</v>
      </c>
      <c r="I40" s="405">
        <v>1.4</v>
      </c>
      <c r="J40" s="405">
        <v>2.5</v>
      </c>
      <c r="K40" s="434">
        <v>0.55</v>
      </c>
      <c r="L40" s="561"/>
    </row>
    <row r="41" spans="2:12" ht="13.5">
      <c r="B41" s="435" t="s">
        <v>517</v>
      </c>
      <c r="K41" s="536" t="s">
        <v>614</v>
      </c>
      <c r="L41" s="537"/>
    </row>
    <row r="42" ht="13.5">
      <c r="B42" s="435" t="s">
        <v>518</v>
      </c>
    </row>
    <row r="43" ht="13.5">
      <c r="L43" s="368" t="s">
        <v>519</v>
      </c>
    </row>
    <row r="44" ht="13.5">
      <c r="J44" s="436"/>
    </row>
  </sheetData>
  <sheetProtection password="CCCF" sheet="1"/>
  <mergeCells count="41">
    <mergeCell ref="L6:L7"/>
    <mergeCell ref="B8:B20"/>
    <mergeCell ref="D8:E8"/>
    <mergeCell ref="L8:L18"/>
    <mergeCell ref="D9:E9"/>
    <mergeCell ref="C10:C12"/>
    <mergeCell ref="D10:E10"/>
    <mergeCell ref="D11:D12"/>
    <mergeCell ref="C13:C14"/>
    <mergeCell ref="D13:D14"/>
    <mergeCell ref="C15:C18"/>
    <mergeCell ref="D15:D16"/>
    <mergeCell ref="D17:D18"/>
    <mergeCell ref="C19:C20"/>
    <mergeCell ref="D19:D20"/>
    <mergeCell ref="L19:L20"/>
    <mergeCell ref="B21:B32"/>
    <mergeCell ref="D21:E21"/>
    <mergeCell ref="L21:L40"/>
    <mergeCell ref="C22:C26"/>
    <mergeCell ref="D22:E22"/>
    <mergeCell ref="D23:E23"/>
    <mergeCell ref="D24:E24"/>
    <mergeCell ref="D25:E25"/>
    <mergeCell ref="D26:E26"/>
    <mergeCell ref="C27:C32"/>
    <mergeCell ref="D27:E27"/>
    <mergeCell ref="D28:E28"/>
    <mergeCell ref="D29:E29"/>
    <mergeCell ref="D30:D31"/>
    <mergeCell ref="F31:K31"/>
    <mergeCell ref="D32:E32"/>
    <mergeCell ref="K41:L41"/>
    <mergeCell ref="B33:B40"/>
    <mergeCell ref="D33:E33"/>
    <mergeCell ref="D34:E34"/>
    <mergeCell ref="D35:E35"/>
    <mergeCell ref="D36:E36"/>
    <mergeCell ref="C37:C40"/>
    <mergeCell ref="D37:D38"/>
    <mergeCell ref="D39:D40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showZeros="0" tabSelected="1" zoomScale="80" zoomScaleNormal="80" zoomScalePageLayoutView="0" workbookViewId="0" topLeftCell="A1">
      <selection activeCell="E3" sqref="E3:H3"/>
    </sheetView>
  </sheetViews>
  <sheetFormatPr defaultColWidth="9.00390625" defaultRowHeight="13.5"/>
  <cols>
    <col min="1" max="1" width="0.74609375" style="20" customWidth="1"/>
    <col min="2" max="2" width="0.5" style="20" customWidth="1"/>
    <col min="3" max="3" width="13.875" style="20" customWidth="1"/>
    <col min="4" max="4" width="0.74609375" style="20" customWidth="1"/>
    <col min="5" max="18" width="9.50390625" style="20" customWidth="1"/>
    <col min="19" max="19" width="1.75390625" style="20" customWidth="1"/>
    <col min="20" max="24" width="9.25390625" style="20" customWidth="1"/>
    <col min="25" max="16384" width="9.00390625" style="20" customWidth="1"/>
  </cols>
  <sheetData>
    <row r="1" spans="3:18" ht="16.5" customHeight="1">
      <c r="C1" s="585" t="s">
        <v>224</v>
      </c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</row>
    <row r="2" spans="3:18" ht="5.25" customHeight="1"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</row>
    <row r="3" spans="2:18" ht="24" customHeight="1">
      <c r="B3" s="572" t="s">
        <v>225</v>
      </c>
      <c r="C3" s="596"/>
      <c r="D3" s="573"/>
      <c r="E3" s="582"/>
      <c r="F3" s="578"/>
      <c r="G3" s="578"/>
      <c r="H3" s="579"/>
      <c r="I3" s="572" t="s">
        <v>7</v>
      </c>
      <c r="J3" s="573"/>
      <c r="K3" s="578"/>
      <c r="L3" s="578"/>
      <c r="M3" s="579"/>
      <c r="N3" s="572" t="s">
        <v>228</v>
      </c>
      <c r="O3" s="573"/>
      <c r="P3" s="597"/>
      <c r="Q3" s="598"/>
      <c r="R3" s="599"/>
    </row>
    <row r="4" spans="2:18" ht="24" customHeight="1">
      <c r="B4" s="572" t="s">
        <v>226</v>
      </c>
      <c r="C4" s="596"/>
      <c r="D4" s="573"/>
      <c r="E4" s="587"/>
      <c r="F4" s="588"/>
      <c r="G4" s="588"/>
      <c r="H4" s="589"/>
      <c r="I4" s="593" t="s">
        <v>227</v>
      </c>
      <c r="J4" s="595"/>
      <c r="K4" s="582"/>
      <c r="L4" s="578"/>
      <c r="M4" s="579"/>
      <c r="N4" s="572" t="s">
        <v>10</v>
      </c>
      <c r="O4" s="573"/>
      <c r="P4" s="600">
        <f>R30</f>
        <v>0</v>
      </c>
      <c r="Q4" s="601"/>
      <c r="R4" s="602"/>
    </row>
    <row r="5" spans="2:18" ht="9.7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2:18" ht="18.75" customHeight="1">
      <c r="B6" s="590" t="s">
        <v>223</v>
      </c>
      <c r="C6" s="591"/>
      <c r="D6" s="592"/>
      <c r="E6" s="574" t="s">
        <v>195</v>
      </c>
      <c r="F6" s="575"/>
      <c r="G6" s="576" t="s">
        <v>196</v>
      </c>
      <c r="H6" s="577"/>
      <c r="I6" s="580" t="s">
        <v>197</v>
      </c>
      <c r="J6" s="581"/>
      <c r="K6" s="580" t="s">
        <v>198</v>
      </c>
      <c r="L6" s="581"/>
      <c r="M6" s="576" t="s">
        <v>199</v>
      </c>
      <c r="N6" s="577"/>
      <c r="O6" s="580" t="s">
        <v>200</v>
      </c>
      <c r="P6" s="581"/>
      <c r="Q6" s="576" t="s">
        <v>201</v>
      </c>
      <c r="R6" s="581"/>
    </row>
    <row r="7" spans="2:18" s="48" customFormat="1" ht="18.75" customHeight="1">
      <c r="B7" s="593"/>
      <c r="C7" s="594"/>
      <c r="D7" s="595"/>
      <c r="E7" s="49" t="s">
        <v>229</v>
      </c>
      <c r="F7" s="78" t="s">
        <v>230</v>
      </c>
      <c r="G7" s="49" t="s">
        <v>229</v>
      </c>
      <c r="H7" s="78" t="s">
        <v>230</v>
      </c>
      <c r="I7" s="49" t="s">
        <v>229</v>
      </c>
      <c r="J7" s="78" t="s">
        <v>230</v>
      </c>
      <c r="K7" s="49" t="s">
        <v>229</v>
      </c>
      <c r="L7" s="78" t="s">
        <v>230</v>
      </c>
      <c r="M7" s="339" t="s">
        <v>229</v>
      </c>
      <c r="N7" s="78" t="s">
        <v>230</v>
      </c>
      <c r="O7" s="49" t="s">
        <v>229</v>
      </c>
      <c r="P7" s="78" t="s">
        <v>230</v>
      </c>
      <c r="Q7" s="49" t="s">
        <v>229</v>
      </c>
      <c r="R7" s="78" t="s">
        <v>230</v>
      </c>
    </row>
    <row r="8" spans="2:18" ht="18.75" customHeight="1">
      <c r="B8" s="32"/>
      <c r="C8" s="90" t="s">
        <v>202</v>
      </c>
      <c r="D8" s="33"/>
      <c r="E8" s="50">
        <f>'桑名'!J14</f>
        <v>24950</v>
      </c>
      <c r="F8" s="51">
        <f>'桑名'!K14</f>
        <v>0</v>
      </c>
      <c r="G8" s="52">
        <f>'桑名'!O14</f>
        <v>0</v>
      </c>
      <c r="H8" s="71">
        <f>'桑名'!P14</f>
        <v>0</v>
      </c>
      <c r="I8" s="50">
        <f>'桑名'!T14</f>
        <v>11050</v>
      </c>
      <c r="J8" s="51">
        <f>'桑名'!U14</f>
        <v>0</v>
      </c>
      <c r="K8" s="50">
        <f>'桑名'!Y14</f>
        <v>2350</v>
      </c>
      <c r="L8" s="51">
        <f>'桑名'!Z14</f>
        <v>0</v>
      </c>
      <c r="M8" s="52"/>
      <c r="N8" s="53"/>
      <c r="O8" s="50"/>
      <c r="P8" s="51"/>
      <c r="Q8" s="52">
        <f>SUM(E8+G8+I8+K8+M8+O8)</f>
        <v>38350</v>
      </c>
      <c r="R8" s="73">
        <f>SUM(F8+H8+J8+L8+N8+P8)</f>
        <v>0</v>
      </c>
    </row>
    <row r="9" spans="2:18" ht="18.75" customHeight="1">
      <c r="B9" s="32"/>
      <c r="C9" s="90" t="s">
        <v>203</v>
      </c>
      <c r="D9" s="33"/>
      <c r="E9" s="50">
        <f>'桑名'!E19</f>
        <v>3800</v>
      </c>
      <c r="F9" s="51">
        <f>'桑名'!F19</f>
        <v>0</v>
      </c>
      <c r="G9" s="52">
        <f>'桑名'!O19</f>
        <v>0</v>
      </c>
      <c r="H9" s="71">
        <f>'桑名'!P19</f>
        <v>0</v>
      </c>
      <c r="I9" s="50"/>
      <c r="J9" s="51"/>
      <c r="K9" s="50">
        <f>'桑名'!Y19</f>
        <v>350</v>
      </c>
      <c r="L9" s="51">
        <f>'桑名'!Z17</f>
        <v>0</v>
      </c>
      <c r="M9" s="52"/>
      <c r="N9" s="53"/>
      <c r="O9" s="50"/>
      <c r="P9" s="51"/>
      <c r="Q9" s="52">
        <f aca="true" t="shared" si="0" ref="Q9:Q27">SUM(E9+G9+I9+K9+M9+O9)</f>
        <v>4150</v>
      </c>
      <c r="R9" s="73">
        <f>SUM(F9+H9+J9+L9+N9+P9)</f>
        <v>0</v>
      </c>
    </row>
    <row r="10" spans="2:18" ht="18.75" customHeight="1">
      <c r="B10" s="30"/>
      <c r="C10" s="91" t="s">
        <v>204</v>
      </c>
      <c r="D10" s="28"/>
      <c r="E10" s="54">
        <f>'桑名'!J27</f>
        <v>8750</v>
      </c>
      <c r="F10" s="55">
        <f>'桑名'!K27</f>
        <v>0</v>
      </c>
      <c r="G10" s="56"/>
      <c r="H10" s="72"/>
      <c r="I10" s="54"/>
      <c r="J10" s="55"/>
      <c r="K10" s="54">
        <f>'桑名'!Y27</f>
        <v>700</v>
      </c>
      <c r="L10" s="55">
        <f>'桑名'!Z27</f>
        <v>0</v>
      </c>
      <c r="M10" s="56"/>
      <c r="N10" s="57"/>
      <c r="O10" s="54"/>
      <c r="P10" s="55"/>
      <c r="Q10" s="52">
        <f t="shared" si="0"/>
        <v>9450</v>
      </c>
      <c r="R10" s="73">
        <f aca="true" t="shared" si="1" ref="R10:R28">SUM(F10+H10+J10+L10+N10+P10)</f>
        <v>0</v>
      </c>
    </row>
    <row r="11" spans="2:18" ht="18.75" customHeight="1">
      <c r="B11" s="30"/>
      <c r="C11" s="91" t="s">
        <v>411</v>
      </c>
      <c r="D11" s="28"/>
      <c r="E11" s="54">
        <f>'桑名'!E30</f>
        <v>1200</v>
      </c>
      <c r="F11" s="55">
        <f>'桑名'!F30</f>
        <v>0</v>
      </c>
      <c r="G11" s="56"/>
      <c r="H11" s="72"/>
      <c r="I11" s="54"/>
      <c r="J11" s="55"/>
      <c r="K11" s="54"/>
      <c r="L11" s="55"/>
      <c r="M11" s="56"/>
      <c r="N11" s="57"/>
      <c r="O11" s="54"/>
      <c r="P11" s="55"/>
      <c r="Q11" s="52">
        <f>SUM(E11+G11+I11+K11+M11+O11)</f>
        <v>1200</v>
      </c>
      <c r="R11" s="73">
        <f>SUM(F11+H11+J11+L11+N11+P11)</f>
        <v>0</v>
      </c>
    </row>
    <row r="12" spans="2:18" ht="18.75" customHeight="1">
      <c r="B12" s="30"/>
      <c r="C12" s="91" t="s">
        <v>205</v>
      </c>
      <c r="D12" s="34"/>
      <c r="E12" s="54">
        <f>'四日市'!J23</f>
        <v>51100</v>
      </c>
      <c r="F12" s="55">
        <f>'四日市'!K23</f>
        <v>0</v>
      </c>
      <c r="G12" s="56">
        <f>'四日市'!O23</f>
        <v>8900</v>
      </c>
      <c r="H12" s="72">
        <f>'四日市'!P23</f>
        <v>0</v>
      </c>
      <c r="I12" s="54">
        <f>'四日市'!T23</f>
        <v>13500</v>
      </c>
      <c r="J12" s="55">
        <f>'四日市'!U23</f>
        <v>0</v>
      </c>
      <c r="K12" s="54">
        <f>'四日市'!Y23</f>
        <v>5350</v>
      </c>
      <c r="L12" s="55">
        <f>'四日市'!Z23</f>
        <v>0</v>
      </c>
      <c r="M12" s="56"/>
      <c r="N12" s="57"/>
      <c r="O12" s="54"/>
      <c r="P12" s="55"/>
      <c r="Q12" s="52">
        <f t="shared" si="0"/>
        <v>78850</v>
      </c>
      <c r="R12" s="73">
        <f t="shared" si="1"/>
        <v>0</v>
      </c>
    </row>
    <row r="13" spans="2:18" ht="18.75" customHeight="1">
      <c r="B13" s="30"/>
      <c r="C13" s="91" t="s">
        <v>206</v>
      </c>
      <c r="D13" s="28"/>
      <c r="E13" s="54">
        <f>'四日市'!J31</f>
        <v>11600</v>
      </c>
      <c r="F13" s="55">
        <f>'四日市'!K31</f>
        <v>0</v>
      </c>
      <c r="G13" s="56">
        <f>'四日市'!O31</f>
        <v>0</v>
      </c>
      <c r="H13" s="72">
        <f>'四日市'!P31</f>
        <v>0</v>
      </c>
      <c r="I13" s="54">
        <f>'四日市'!T31</f>
        <v>1500</v>
      </c>
      <c r="J13" s="55">
        <f>'四日市'!U31</f>
        <v>0</v>
      </c>
      <c r="K13" s="54">
        <f>'四日市'!Y31</f>
        <v>600</v>
      </c>
      <c r="L13" s="55">
        <f>'四日市'!Z31</f>
        <v>0</v>
      </c>
      <c r="M13" s="56"/>
      <c r="N13" s="57"/>
      <c r="O13" s="54"/>
      <c r="P13" s="55"/>
      <c r="Q13" s="52">
        <f t="shared" si="0"/>
        <v>13700</v>
      </c>
      <c r="R13" s="73">
        <f t="shared" si="1"/>
        <v>0</v>
      </c>
    </row>
    <row r="14" spans="2:18" ht="18.75" customHeight="1">
      <c r="B14" s="30"/>
      <c r="C14" s="91" t="s">
        <v>207</v>
      </c>
      <c r="D14" s="28"/>
      <c r="E14" s="54">
        <f>'鈴鹿'!E22</f>
        <v>30950</v>
      </c>
      <c r="F14" s="55">
        <f>'鈴鹿'!F22</f>
        <v>0</v>
      </c>
      <c r="G14" s="56">
        <f>'鈴鹿'!O22</f>
        <v>4750</v>
      </c>
      <c r="H14" s="72">
        <f>'鈴鹿'!P22</f>
        <v>0</v>
      </c>
      <c r="I14" s="54">
        <f>'鈴鹿'!T22</f>
        <v>11350</v>
      </c>
      <c r="J14" s="55">
        <f>'鈴鹿'!U22</f>
        <v>0</v>
      </c>
      <c r="K14" s="54">
        <f>'鈴鹿'!Y22</f>
        <v>2750</v>
      </c>
      <c r="L14" s="55">
        <f>'鈴鹿'!Z22</f>
        <v>0</v>
      </c>
      <c r="M14" s="56"/>
      <c r="N14" s="57"/>
      <c r="O14" s="54">
        <f>'鈴鹿'!J22</f>
        <v>0</v>
      </c>
      <c r="P14" s="55">
        <f>'鈴鹿'!K7</f>
        <v>0</v>
      </c>
      <c r="Q14" s="52">
        <f t="shared" si="0"/>
        <v>49800</v>
      </c>
      <c r="R14" s="73">
        <f t="shared" si="1"/>
        <v>0</v>
      </c>
    </row>
    <row r="15" spans="2:18" s="22" customFormat="1" ht="18.75" customHeight="1">
      <c r="B15" s="31"/>
      <c r="C15" s="92" t="s">
        <v>208</v>
      </c>
      <c r="D15" s="29"/>
      <c r="E15" s="58">
        <f>'鈴鹿'!J31</f>
        <v>8450</v>
      </c>
      <c r="F15" s="59">
        <f>'鈴鹿'!K31</f>
        <v>0</v>
      </c>
      <c r="G15" s="60"/>
      <c r="H15" s="61"/>
      <c r="I15" s="58">
        <f>'鈴鹿'!T31</f>
        <v>2700</v>
      </c>
      <c r="J15" s="59">
        <f>'鈴鹿'!U31</f>
        <v>0</v>
      </c>
      <c r="K15" s="58">
        <f>'鈴鹿'!Y31</f>
        <v>850</v>
      </c>
      <c r="L15" s="59">
        <f>'鈴鹿'!Z31</f>
        <v>0</v>
      </c>
      <c r="M15" s="60"/>
      <c r="N15" s="62"/>
      <c r="O15" s="58"/>
      <c r="P15" s="59"/>
      <c r="Q15" s="52">
        <f t="shared" si="0"/>
        <v>12000</v>
      </c>
      <c r="R15" s="73">
        <f t="shared" si="1"/>
        <v>0</v>
      </c>
    </row>
    <row r="16" spans="2:18" s="22" customFormat="1" ht="18.75" customHeight="1">
      <c r="B16" s="31"/>
      <c r="C16" s="92" t="s">
        <v>209</v>
      </c>
      <c r="D16" s="29"/>
      <c r="E16" s="58">
        <f>'津'!J30</f>
        <v>45000</v>
      </c>
      <c r="F16" s="59">
        <f>'津'!K30</f>
        <v>0</v>
      </c>
      <c r="G16" s="60">
        <f>'津'!O22</f>
        <v>5300</v>
      </c>
      <c r="H16" s="75">
        <f>'津'!P22</f>
        <v>0</v>
      </c>
      <c r="I16" s="58">
        <f>'津'!T30</f>
        <v>18800</v>
      </c>
      <c r="J16" s="59">
        <f>'津'!U30</f>
        <v>0</v>
      </c>
      <c r="K16" s="58">
        <f>'津'!Y30</f>
        <v>7250</v>
      </c>
      <c r="L16" s="59">
        <f>'津'!Z30</f>
        <v>0</v>
      </c>
      <c r="M16" s="60">
        <f>'津'!O28</f>
        <v>700</v>
      </c>
      <c r="N16" s="62">
        <f>'津'!P28</f>
        <v>0</v>
      </c>
      <c r="O16" s="58">
        <f>'津'!O29</f>
        <v>2250</v>
      </c>
      <c r="P16" s="59">
        <f>'津'!P29</f>
        <v>0</v>
      </c>
      <c r="Q16" s="52">
        <f t="shared" si="0"/>
        <v>79300</v>
      </c>
      <c r="R16" s="73">
        <f t="shared" si="1"/>
        <v>0</v>
      </c>
    </row>
    <row r="17" spans="2:18" s="22" customFormat="1" ht="18.75" customHeight="1">
      <c r="B17" s="31"/>
      <c r="C17" s="92" t="s">
        <v>210</v>
      </c>
      <c r="D17" s="29"/>
      <c r="E17" s="58">
        <f>'松阪'!J16</f>
        <v>24850</v>
      </c>
      <c r="F17" s="59">
        <f>'松阪'!K16</f>
        <v>0</v>
      </c>
      <c r="G17" s="60">
        <f>'松阪'!O16</f>
        <v>800</v>
      </c>
      <c r="H17" s="75">
        <f>'松阪'!P16</f>
        <v>0</v>
      </c>
      <c r="I17" s="58">
        <f>'松阪'!T16</f>
        <v>11850</v>
      </c>
      <c r="J17" s="59">
        <f>'松阪'!U16</f>
        <v>0</v>
      </c>
      <c r="K17" s="58">
        <f>'松阪'!Y16</f>
        <v>5050</v>
      </c>
      <c r="L17" s="59">
        <f>'松阪'!Z16</f>
        <v>0</v>
      </c>
      <c r="M17" s="60"/>
      <c r="N17" s="62"/>
      <c r="O17" s="58"/>
      <c r="P17" s="59"/>
      <c r="Q17" s="52">
        <f t="shared" si="0"/>
        <v>42550</v>
      </c>
      <c r="R17" s="73">
        <f t="shared" si="1"/>
        <v>0</v>
      </c>
    </row>
    <row r="18" spans="2:18" s="22" customFormat="1" ht="18.75" customHeight="1">
      <c r="B18" s="31"/>
      <c r="C18" s="92" t="s">
        <v>211</v>
      </c>
      <c r="D18" s="29"/>
      <c r="E18" s="58">
        <f>'松阪'!E34+'松阪'!J34</f>
        <v>6800</v>
      </c>
      <c r="F18" s="59">
        <f>'松阪'!F34+'松阪'!K34</f>
        <v>0</v>
      </c>
      <c r="G18" s="60">
        <f>'松阪'!O34</f>
        <v>0</v>
      </c>
      <c r="H18" s="75">
        <f>'松阪'!P34</f>
        <v>0</v>
      </c>
      <c r="I18" s="58">
        <f>'松阪'!T34</f>
        <v>3450</v>
      </c>
      <c r="J18" s="59">
        <f>'松阪'!U34</f>
        <v>0</v>
      </c>
      <c r="K18" s="58">
        <f>'松阪'!Y34</f>
        <v>1650</v>
      </c>
      <c r="L18" s="59">
        <f>'松阪'!Z34</f>
        <v>0</v>
      </c>
      <c r="M18" s="60"/>
      <c r="N18" s="62"/>
      <c r="O18" s="58"/>
      <c r="P18" s="59"/>
      <c r="Q18" s="52">
        <f t="shared" si="0"/>
        <v>11900</v>
      </c>
      <c r="R18" s="73">
        <f t="shared" si="1"/>
        <v>0</v>
      </c>
    </row>
    <row r="19" spans="2:18" s="22" customFormat="1" ht="18.75" customHeight="1">
      <c r="B19" s="31"/>
      <c r="C19" s="92" t="s">
        <v>212</v>
      </c>
      <c r="D19" s="29"/>
      <c r="E19" s="58">
        <f>'伊勢'!E17</f>
        <v>19500</v>
      </c>
      <c r="F19" s="59">
        <f>'伊勢'!F17</f>
        <v>0</v>
      </c>
      <c r="G19" s="60">
        <f>'伊勢'!O17</f>
        <v>8300</v>
      </c>
      <c r="H19" s="75">
        <f>'伊勢'!P17</f>
        <v>0</v>
      </c>
      <c r="I19" s="58">
        <f>'伊勢'!T17</f>
        <v>4550</v>
      </c>
      <c r="J19" s="59">
        <f>'伊勢'!U17</f>
        <v>0</v>
      </c>
      <c r="K19" s="58">
        <f>'伊勢'!Y17</f>
        <v>4300</v>
      </c>
      <c r="L19" s="59">
        <f>'伊勢'!Z17</f>
        <v>0</v>
      </c>
      <c r="M19" s="60"/>
      <c r="N19" s="62"/>
      <c r="O19" s="58">
        <f>'伊勢'!J7</f>
        <v>950</v>
      </c>
      <c r="P19" s="59">
        <f>'伊勢'!K7</f>
        <v>0</v>
      </c>
      <c r="Q19" s="52">
        <f t="shared" si="0"/>
        <v>37600</v>
      </c>
      <c r="R19" s="73">
        <f t="shared" si="1"/>
        <v>0</v>
      </c>
    </row>
    <row r="20" spans="2:18" s="22" customFormat="1" ht="18.75" customHeight="1">
      <c r="B20" s="31"/>
      <c r="C20" s="92" t="s">
        <v>213</v>
      </c>
      <c r="D20" s="29"/>
      <c r="E20" s="58">
        <f>'松阪'!J41+'伊勢'!E30+'伊勢'!J30</f>
        <v>10450</v>
      </c>
      <c r="F20" s="59">
        <f>'松阪'!K41+'伊勢'!F30+'伊勢'!K30</f>
        <v>0</v>
      </c>
      <c r="G20" s="60">
        <f>'伊勢'!O30</f>
        <v>950</v>
      </c>
      <c r="H20" s="75">
        <f>'伊勢'!P30</f>
        <v>0</v>
      </c>
      <c r="I20" s="58">
        <f>'伊勢'!T30</f>
        <v>1000</v>
      </c>
      <c r="J20" s="59">
        <f>'伊勢'!U30</f>
        <v>0</v>
      </c>
      <c r="K20" s="58">
        <f>'松阪'!Y41+'伊勢'!Y30</f>
        <v>1700</v>
      </c>
      <c r="L20" s="59">
        <f>'松阪'!Z41+'伊勢'!Z30</f>
        <v>0</v>
      </c>
      <c r="M20" s="60"/>
      <c r="N20" s="62"/>
      <c r="O20" s="58"/>
      <c r="P20" s="59"/>
      <c r="Q20" s="52">
        <f t="shared" si="0"/>
        <v>14100</v>
      </c>
      <c r="R20" s="73">
        <f t="shared" si="1"/>
        <v>0</v>
      </c>
    </row>
    <row r="21" spans="2:18" s="22" customFormat="1" ht="18.75" customHeight="1">
      <c r="B21" s="31"/>
      <c r="C21" s="92" t="s">
        <v>214</v>
      </c>
      <c r="D21" s="29"/>
      <c r="E21" s="58">
        <f>'伊勢②'!E10</f>
        <v>3850</v>
      </c>
      <c r="F21" s="59">
        <f>'伊勢②'!F10</f>
        <v>0</v>
      </c>
      <c r="G21" s="60">
        <f>'伊勢②'!O10</f>
        <v>0</v>
      </c>
      <c r="H21" s="75">
        <f>'伊勢②'!P10</f>
        <v>0</v>
      </c>
      <c r="I21" s="58"/>
      <c r="J21" s="59"/>
      <c r="K21" s="58">
        <f>'伊勢②'!Y10</f>
        <v>900</v>
      </c>
      <c r="L21" s="59">
        <f>'伊勢②'!Z10</f>
        <v>0</v>
      </c>
      <c r="M21" s="60"/>
      <c r="N21" s="62"/>
      <c r="O21" s="58"/>
      <c r="P21" s="59"/>
      <c r="Q21" s="52">
        <f t="shared" si="0"/>
        <v>4750</v>
      </c>
      <c r="R21" s="73">
        <f t="shared" si="1"/>
        <v>0</v>
      </c>
    </row>
    <row r="22" spans="2:18" s="22" customFormat="1" ht="18.75" customHeight="1">
      <c r="B22" s="31"/>
      <c r="C22" s="92" t="s">
        <v>215</v>
      </c>
      <c r="D22" s="29"/>
      <c r="E22" s="58">
        <f>'伊勢②'!J21</f>
        <v>10050</v>
      </c>
      <c r="F22" s="59">
        <f>'伊勢②'!K21</f>
        <v>0</v>
      </c>
      <c r="G22" s="60">
        <f>'伊勢②'!O21</f>
        <v>0</v>
      </c>
      <c r="H22" s="75">
        <f>'伊勢②'!P21</f>
        <v>0</v>
      </c>
      <c r="I22" s="58"/>
      <c r="J22" s="59"/>
      <c r="K22" s="58">
        <f>'伊勢②'!Y21</f>
        <v>3500</v>
      </c>
      <c r="L22" s="59">
        <f>'伊勢②'!Z21</f>
        <v>0</v>
      </c>
      <c r="M22" s="60"/>
      <c r="N22" s="62"/>
      <c r="O22" s="58"/>
      <c r="P22" s="59"/>
      <c r="Q22" s="52">
        <f t="shared" si="0"/>
        <v>13550</v>
      </c>
      <c r="R22" s="73">
        <f t="shared" si="1"/>
        <v>0</v>
      </c>
    </row>
    <row r="23" spans="2:18" s="22" customFormat="1" ht="18.75" customHeight="1">
      <c r="B23" s="31"/>
      <c r="C23" s="92" t="s">
        <v>216</v>
      </c>
      <c r="D23" s="29"/>
      <c r="E23" s="58">
        <f>'伊賀'!J16</f>
        <v>9650</v>
      </c>
      <c r="F23" s="59">
        <f>'伊賀'!K16</f>
        <v>0</v>
      </c>
      <c r="G23" s="60">
        <f>'伊賀'!O16</f>
        <v>1550</v>
      </c>
      <c r="H23" s="75">
        <f>'伊賀'!P16</f>
        <v>0</v>
      </c>
      <c r="I23" s="58">
        <f>'伊賀'!T16</f>
        <v>5700</v>
      </c>
      <c r="J23" s="59">
        <f>'伊賀'!U16</f>
        <v>0</v>
      </c>
      <c r="K23" s="58">
        <f>'伊賀'!Y16</f>
        <v>4700</v>
      </c>
      <c r="L23" s="59">
        <f>'伊賀'!Z16</f>
        <v>0</v>
      </c>
      <c r="M23" s="60">
        <f>'伊賀'!O13</f>
        <v>0</v>
      </c>
      <c r="N23" s="62">
        <f>'伊賀'!P13</f>
        <v>0</v>
      </c>
      <c r="O23" s="58"/>
      <c r="P23" s="59"/>
      <c r="Q23" s="52">
        <f t="shared" si="0"/>
        <v>21600</v>
      </c>
      <c r="R23" s="73">
        <f t="shared" si="1"/>
        <v>0</v>
      </c>
    </row>
    <row r="24" spans="2:18" s="22" customFormat="1" ht="18.75" customHeight="1">
      <c r="B24" s="31"/>
      <c r="C24" s="92" t="s">
        <v>217</v>
      </c>
      <c r="D24" s="29"/>
      <c r="E24" s="58">
        <f>'伊賀'!E25</f>
        <v>1750</v>
      </c>
      <c r="F24" s="59">
        <f>'伊賀'!F25</f>
        <v>0</v>
      </c>
      <c r="G24" s="60">
        <f>'伊賀'!O25</f>
        <v>5900</v>
      </c>
      <c r="H24" s="75">
        <f>'伊賀'!P25</f>
        <v>0</v>
      </c>
      <c r="I24" s="58">
        <f>'伊賀'!T25</f>
        <v>7550</v>
      </c>
      <c r="J24" s="59">
        <f>'伊賀'!U25</f>
        <v>0</v>
      </c>
      <c r="K24" s="58">
        <f>'伊賀'!Y25</f>
        <v>6250</v>
      </c>
      <c r="L24" s="59">
        <f>'伊賀'!Z25</f>
        <v>0</v>
      </c>
      <c r="M24" s="60">
        <f>'伊賀'!J25</f>
        <v>0</v>
      </c>
      <c r="N24" s="62">
        <f>'伊賀'!K25</f>
        <v>0</v>
      </c>
      <c r="O24" s="58"/>
      <c r="P24" s="59"/>
      <c r="Q24" s="52">
        <f t="shared" si="0"/>
        <v>21450</v>
      </c>
      <c r="R24" s="73">
        <f t="shared" si="1"/>
        <v>0</v>
      </c>
    </row>
    <row r="25" spans="2:18" s="22" customFormat="1" ht="18.75" customHeight="1">
      <c r="B25" s="31"/>
      <c r="C25" s="92" t="s">
        <v>218</v>
      </c>
      <c r="D25" s="35"/>
      <c r="E25" s="58">
        <f>'紀州'!J11</f>
        <v>3700</v>
      </c>
      <c r="F25" s="59">
        <f>'紀州'!K11</f>
        <v>0</v>
      </c>
      <c r="G25" s="60">
        <f>'紀州'!O11</f>
        <v>1300</v>
      </c>
      <c r="H25" s="75">
        <f>'紀州'!P11</f>
        <v>0</v>
      </c>
      <c r="I25" s="58">
        <f>'紀州'!T11</f>
        <v>0</v>
      </c>
      <c r="J25" s="59">
        <f>'紀州'!U11</f>
        <v>0</v>
      </c>
      <c r="K25" s="58">
        <f>'紀州'!Y11</f>
        <v>600</v>
      </c>
      <c r="L25" s="59">
        <f>'紀州'!Z11</f>
        <v>0</v>
      </c>
      <c r="M25" s="60"/>
      <c r="N25" s="62"/>
      <c r="O25" s="58"/>
      <c r="P25" s="59"/>
      <c r="Q25" s="52">
        <f t="shared" si="0"/>
        <v>5600</v>
      </c>
      <c r="R25" s="73">
        <f t="shared" si="1"/>
        <v>0</v>
      </c>
    </row>
    <row r="26" spans="2:18" s="22" customFormat="1" ht="18.75" customHeight="1">
      <c r="B26" s="31"/>
      <c r="C26" s="92" t="s">
        <v>219</v>
      </c>
      <c r="D26" s="29"/>
      <c r="E26" s="58">
        <f>'紀州'!E18</f>
        <v>3050</v>
      </c>
      <c r="F26" s="59">
        <f>'紀州'!F18</f>
        <v>0</v>
      </c>
      <c r="G26" s="60">
        <f>'紀州'!O18</f>
        <v>150</v>
      </c>
      <c r="H26" s="75">
        <f>'紀州'!P18</f>
        <v>0</v>
      </c>
      <c r="I26" s="58">
        <f>'紀州'!T18</f>
        <v>1700</v>
      </c>
      <c r="J26" s="59">
        <f>'紀州'!U18</f>
        <v>0</v>
      </c>
      <c r="K26" s="58">
        <f>'紀州'!Y18</f>
        <v>1000</v>
      </c>
      <c r="L26" s="59">
        <f>'紀州'!Z18</f>
        <v>0</v>
      </c>
      <c r="M26" s="60"/>
      <c r="N26" s="62"/>
      <c r="O26" s="58"/>
      <c r="P26" s="59"/>
      <c r="Q26" s="52">
        <f t="shared" si="0"/>
        <v>5900</v>
      </c>
      <c r="R26" s="73">
        <f t="shared" si="1"/>
        <v>0</v>
      </c>
    </row>
    <row r="27" spans="2:18" s="22" customFormat="1" ht="18.75" customHeight="1">
      <c r="B27" s="31"/>
      <c r="C27" s="92" t="s">
        <v>220</v>
      </c>
      <c r="D27" s="29"/>
      <c r="E27" s="58">
        <f>'紀州'!J24</f>
        <v>1950</v>
      </c>
      <c r="F27" s="59">
        <f>'紀州'!K24</f>
        <v>0</v>
      </c>
      <c r="G27" s="60">
        <f>'紀州'!O24</f>
        <v>0</v>
      </c>
      <c r="H27" s="75">
        <f>'紀州'!P24</f>
        <v>0</v>
      </c>
      <c r="I27" s="58">
        <f>'紀州'!T24</f>
        <v>3150</v>
      </c>
      <c r="J27" s="59">
        <f>'紀州'!U24</f>
        <v>0</v>
      </c>
      <c r="K27" s="58">
        <f>'紀州'!Y24</f>
        <v>1050</v>
      </c>
      <c r="L27" s="59">
        <f>'紀州'!Z24</f>
        <v>0</v>
      </c>
      <c r="M27" s="60"/>
      <c r="N27" s="62"/>
      <c r="O27" s="58"/>
      <c r="P27" s="59"/>
      <c r="Q27" s="52">
        <f t="shared" si="0"/>
        <v>6150</v>
      </c>
      <c r="R27" s="73">
        <f t="shared" si="1"/>
        <v>0</v>
      </c>
    </row>
    <row r="28" spans="2:18" ht="18.75" customHeight="1">
      <c r="B28" s="30"/>
      <c r="C28" s="91" t="s">
        <v>221</v>
      </c>
      <c r="D28" s="34"/>
      <c r="E28" s="54">
        <f>'紀州'!E31</f>
        <v>2800</v>
      </c>
      <c r="F28" s="55">
        <f>'紀州'!F31</f>
        <v>0</v>
      </c>
      <c r="G28" s="56">
        <f>'紀州'!O31</f>
        <v>0</v>
      </c>
      <c r="H28" s="72">
        <f>'紀州'!P31</f>
        <v>0</v>
      </c>
      <c r="I28" s="54">
        <f>'紀州'!T31</f>
        <v>2050</v>
      </c>
      <c r="J28" s="55">
        <f>'紀州'!U31</f>
        <v>0</v>
      </c>
      <c r="K28" s="54">
        <f>'紀州'!Y31</f>
        <v>1700</v>
      </c>
      <c r="L28" s="55">
        <f>'紀州'!Z31</f>
        <v>0</v>
      </c>
      <c r="M28" s="56"/>
      <c r="N28" s="57"/>
      <c r="O28" s="54"/>
      <c r="P28" s="55"/>
      <c r="Q28" s="52">
        <f>SUM(E28+G28+I28+K28+M28+O28)</f>
        <v>6550</v>
      </c>
      <c r="R28" s="73">
        <f t="shared" si="1"/>
        <v>0</v>
      </c>
    </row>
    <row r="29" spans="2:18" ht="18.75" customHeight="1">
      <c r="B29" s="36"/>
      <c r="C29" s="93" t="s">
        <v>222</v>
      </c>
      <c r="D29" s="37"/>
      <c r="E29" s="63">
        <f>'新宮'!E12</f>
        <v>300</v>
      </c>
      <c r="F29" s="64">
        <f>'新宮'!F12</f>
        <v>0</v>
      </c>
      <c r="G29" s="65">
        <f>'新宮'!O12</f>
        <v>1450</v>
      </c>
      <c r="H29" s="76">
        <f>'新宮'!P12</f>
        <v>0</v>
      </c>
      <c r="I29" s="63">
        <f>'新宮'!T12</f>
        <v>1850</v>
      </c>
      <c r="J29" s="64">
        <f>'新宮'!U12</f>
        <v>0</v>
      </c>
      <c r="K29" s="63">
        <f>'新宮'!Y12</f>
        <v>2350</v>
      </c>
      <c r="L29" s="64">
        <f>'新宮'!Z12</f>
        <v>0</v>
      </c>
      <c r="M29" s="65"/>
      <c r="N29" s="66"/>
      <c r="O29" s="63"/>
      <c r="P29" s="64"/>
      <c r="Q29" s="52">
        <f>SUM(E29+G29+I29+K29+M29+O29)</f>
        <v>5950</v>
      </c>
      <c r="R29" s="73">
        <f>SUM(F29+H29+J29+L29+N29+P29)</f>
        <v>0</v>
      </c>
    </row>
    <row r="30" spans="2:18" ht="18.75" customHeight="1">
      <c r="B30" s="27"/>
      <c r="C30" s="21" t="s">
        <v>231</v>
      </c>
      <c r="D30" s="21"/>
      <c r="E30" s="67">
        <f aca="true" t="shared" si="2" ref="E30:R30">SUM(E8:E29)</f>
        <v>284500</v>
      </c>
      <c r="F30" s="68">
        <f t="shared" si="2"/>
        <v>0</v>
      </c>
      <c r="G30" s="69">
        <f>SUM(G8:G29)</f>
        <v>39350</v>
      </c>
      <c r="H30" s="77">
        <f t="shared" si="2"/>
        <v>0</v>
      </c>
      <c r="I30" s="67">
        <f t="shared" si="2"/>
        <v>101750</v>
      </c>
      <c r="J30" s="68">
        <f t="shared" si="2"/>
        <v>0</v>
      </c>
      <c r="K30" s="67">
        <f t="shared" si="2"/>
        <v>54950</v>
      </c>
      <c r="L30" s="68">
        <f t="shared" si="2"/>
        <v>0</v>
      </c>
      <c r="M30" s="69">
        <f t="shared" si="2"/>
        <v>700</v>
      </c>
      <c r="N30" s="70">
        <f t="shared" si="2"/>
        <v>0</v>
      </c>
      <c r="O30" s="67">
        <f t="shared" si="2"/>
        <v>3200</v>
      </c>
      <c r="P30" s="68">
        <f t="shared" si="2"/>
        <v>0</v>
      </c>
      <c r="Q30" s="69">
        <f>SUM(Q8:Q29)</f>
        <v>484450</v>
      </c>
      <c r="R30" s="74">
        <f t="shared" si="2"/>
        <v>0</v>
      </c>
    </row>
    <row r="31" spans="2:30" s="4" customFormat="1" ht="13.5" customHeight="1">
      <c r="B31" s="461" t="s">
        <v>606</v>
      </c>
      <c r="C31" s="145"/>
      <c r="D31" s="145"/>
      <c r="E31" s="462"/>
      <c r="F31" s="463"/>
      <c r="G31" s="145"/>
      <c r="H31" s="145"/>
      <c r="I31" s="145"/>
      <c r="J31" s="462"/>
      <c r="K31" s="462"/>
      <c r="L31" s="145"/>
      <c r="M31" s="145"/>
      <c r="N31" s="145"/>
      <c r="O31" s="462"/>
      <c r="P31" s="462"/>
      <c r="Q31" s="145"/>
      <c r="R31" s="145"/>
      <c r="S31" s="1"/>
      <c r="T31" s="223"/>
      <c r="U31" s="455"/>
      <c r="V31" s="1"/>
      <c r="W31" s="1"/>
      <c r="X31" s="1"/>
      <c r="Y31" s="223"/>
      <c r="Z31" s="191"/>
      <c r="AA31" s="110"/>
      <c r="AB31" s="41"/>
      <c r="AC31" s="7"/>
      <c r="AD31" s="110"/>
    </row>
    <row r="32" spans="2:26" s="4" customFormat="1" ht="12.75" customHeight="1">
      <c r="B32" s="583" t="s">
        <v>610</v>
      </c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1"/>
      <c r="T32" s="223"/>
      <c r="U32" s="455"/>
      <c r="V32" s="1"/>
      <c r="W32" s="1"/>
      <c r="X32" s="1"/>
      <c r="Y32" s="223"/>
      <c r="Z32" s="191"/>
    </row>
    <row r="33" spans="2:26" s="4" customFormat="1" ht="12.75" customHeight="1">
      <c r="B33" s="583" t="s">
        <v>607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1"/>
      <c r="T33" s="223"/>
      <c r="U33" s="455"/>
      <c r="V33" s="1"/>
      <c r="W33" s="1"/>
      <c r="X33" s="1"/>
      <c r="Y33" s="223"/>
      <c r="Z33" s="191"/>
    </row>
    <row r="34" spans="2:26" s="4" customFormat="1" ht="12.75" customHeight="1">
      <c r="B34" s="583" t="s">
        <v>608</v>
      </c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1"/>
      <c r="T34" s="223"/>
      <c r="U34" s="455"/>
      <c r="V34" s="1"/>
      <c r="W34" s="1"/>
      <c r="X34" s="1"/>
      <c r="Y34" s="223"/>
      <c r="Z34" s="191"/>
    </row>
    <row r="35" spans="2:26" s="4" customFormat="1" ht="8.25" customHeight="1">
      <c r="B35" s="14"/>
      <c r="C35" s="1"/>
      <c r="D35" s="1"/>
      <c r="E35" s="223"/>
      <c r="F35" s="454"/>
      <c r="G35" s="1"/>
      <c r="H35" s="1"/>
      <c r="I35" s="1"/>
      <c r="J35" s="223"/>
      <c r="K35" s="455"/>
      <c r="L35" s="1"/>
      <c r="M35" s="1"/>
      <c r="N35" s="1"/>
      <c r="O35" s="223"/>
      <c r="P35" s="191"/>
      <c r="Q35" s="1"/>
      <c r="R35" s="1"/>
      <c r="S35" s="1"/>
      <c r="T35" s="223"/>
      <c r="U35" s="455"/>
      <c r="V35" s="1"/>
      <c r="W35" s="1"/>
      <c r="X35" s="1"/>
      <c r="Y35" s="223"/>
      <c r="Z35" s="191"/>
    </row>
    <row r="36" spans="1:18" s="25" customFormat="1" ht="14.25" customHeight="1">
      <c r="A36" s="23"/>
      <c r="B36" s="24" t="s">
        <v>261</v>
      </c>
      <c r="C36" s="464"/>
      <c r="D36" s="465"/>
      <c r="E36" s="466"/>
      <c r="F36" s="467"/>
      <c r="G36" s="466"/>
      <c r="H36" s="466"/>
      <c r="I36" s="466"/>
      <c r="J36" s="466"/>
      <c r="K36" s="464"/>
      <c r="L36" s="468"/>
      <c r="M36" s="467"/>
      <c r="N36" s="467"/>
      <c r="O36" s="466"/>
      <c r="P36" s="571" t="s">
        <v>670</v>
      </c>
      <c r="Q36" s="571"/>
      <c r="R36" s="571"/>
    </row>
    <row r="37" spans="7:17" ht="13.5">
      <c r="G37" s="26"/>
      <c r="Q37" s="26"/>
    </row>
  </sheetData>
  <sheetProtection selectLockedCells="1"/>
  <mergeCells count="25">
    <mergeCell ref="B34:R34"/>
    <mergeCell ref="B4:D4"/>
    <mergeCell ref="I4:J4"/>
    <mergeCell ref="K4:M4"/>
    <mergeCell ref="K6:L6"/>
    <mergeCell ref="Q6:R6"/>
    <mergeCell ref="P4:R4"/>
    <mergeCell ref="C1:R2"/>
    <mergeCell ref="E4:H4"/>
    <mergeCell ref="M6:N6"/>
    <mergeCell ref="O6:P6"/>
    <mergeCell ref="B6:D7"/>
    <mergeCell ref="B3:D3"/>
    <mergeCell ref="I3:J3"/>
    <mergeCell ref="P3:R3"/>
    <mergeCell ref="P36:R36"/>
    <mergeCell ref="N3:O3"/>
    <mergeCell ref="N4:O4"/>
    <mergeCell ref="E6:F6"/>
    <mergeCell ref="G6:H6"/>
    <mergeCell ref="K3:M3"/>
    <mergeCell ref="I6:J6"/>
    <mergeCell ref="E3:H3"/>
    <mergeCell ref="B32:R32"/>
    <mergeCell ref="B33:R33"/>
  </mergeCells>
  <dataValidations count="1">
    <dataValidation operator="lessThanOrEqual" allowBlank="1" showInputMessage="1" showErrorMessage="1" sqref="B31:B35 S31:Z35 C31:R31 C35:R35"/>
  </dataValidations>
  <hyperlinks>
    <hyperlink ref="C8" location="桑名!A1" display="桑名市"/>
    <hyperlink ref="C11" location="桑名!A1" display="員弁郡"/>
    <hyperlink ref="C10" location="桑名!A1" display="いなべ市"/>
    <hyperlink ref="C12" location="四日市!A1" display="四日市市"/>
    <hyperlink ref="C13" location="四日市!A1" display="三重郡"/>
    <hyperlink ref="C14" location="鈴鹿!A1" display="鈴鹿市"/>
    <hyperlink ref="C15" location="鈴鹿!A1" display="亀山市"/>
    <hyperlink ref="C16" location="津!A1" display="津市"/>
    <hyperlink ref="C17" location="松阪!A1" display="松阪市"/>
    <hyperlink ref="C18" location="松阪!A1" display="多気郡"/>
    <hyperlink ref="C19" location="伊勢!A1" display="伊勢市"/>
    <hyperlink ref="C20" location="伊勢②!A1" display="度会郡"/>
    <hyperlink ref="C21" location="伊勢②!A1" display="鳥羽市"/>
    <hyperlink ref="C22" location="伊勢②!A1" display="志摩市"/>
    <hyperlink ref="C23" location="伊賀!A1" display="伊賀市"/>
    <hyperlink ref="C24" location="伊賀!A1" display="名張市"/>
    <hyperlink ref="C25" location="紀州!A1" display="北牟婁郡"/>
    <hyperlink ref="C26" location="紀州!A1" display="尾鷲市"/>
    <hyperlink ref="C27" location="紀州!A1" display="熊野市"/>
    <hyperlink ref="C28" location="新宮!A1" display="南牟婁郡"/>
    <hyperlink ref="C29" location="新宮!A1" display="新宮市"/>
    <hyperlink ref="C9" location="桑名!A1" display="員弁郡"/>
  </hyperlink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121</v>
      </c>
      <c r="C2" s="12"/>
      <c r="D2" s="12"/>
      <c r="E2" s="607" t="s">
        <v>6</v>
      </c>
      <c r="F2" s="608"/>
      <c r="G2" s="630"/>
      <c r="H2" s="623">
        <f>'表紙'!E3</f>
        <v>0</v>
      </c>
      <c r="I2" s="624"/>
      <c r="J2" s="624"/>
      <c r="K2" s="624"/>
      <c r="L2" s="624"/>
      <c r="M2" s="625"/>
      <c r="N2" s="607" t="s">
        <v>7</v>
      </c>
      <c r="O2" s="608"/>
      <c r="P2" s="630"/>
      <c r="Q2" s="624">
        <f>'表紙'!K3</f>
        <v>0</v>
      </c>
      <c r="R2" s="624"/>
      <c r="S2" s="624"/>
      <c r="T2" s="624"/>
      <c r="U2" s="624"/>
      <c r="V2" s="625"/>
      <c r="W2" s="607" t="s">
        <v>8</v>
      </c>
      <c r="X2" s="608"/>
      <c r="Y2" s="630"/>
      <c r="Z2" s="623">
        <f>'表紙'!P3</f>
        <v>0</v>
      </c>
      <c r="AA2" s="624"/>
      <c r="AB2" s="624"/>
      <c r="AC2" s="625"/>
      <c r="FA2" s="2"/>
    </row>
    <row r="3" spans="2:29" ht="28.5" customHeight="1">
      <c r="B3" s="6"/>
      <c r="C3" s="6"/>
      <c r="D3" s="6"/>
      <c r="E3" s="603" t="s">
        <v>9</v>
      </c>
      <c r="F3" s="604"/>
      <c r="G3" s="635"/>
      <c r="H3" s="636">
        <f>'表紙'!E4</f>
        <v>0</v>
      </c>
      <c r="I3" s="637"/>
      <c r="J3" s="637"/>
      <c r="K3" s="637"/>
      <c r="L3" s="637"/>
      <c r="M3" s="638"/>
      <c r="N3" s="607" t="s">
        <v>265</v>
      </c>
      <c r="O3" s="608"/>
      <c r="P3" s="630"/>
      <c r="Q3" s="628">
        <f>'表紙'!K4</f>
        <v>0</v>
      </c>
      <c r="R3" s="628"/>
      <c r="S3" s="628"/>
      <c r="T3" s="628"/>
      <c r="U3" s="628"/>
      <c r="V3" s="629"/>
      <c r="W3" s="607" t="s">
        <v>10</v>
      </c>
      <c r="X3" s="608"/>
      <c r="Y3" s="630"/>
      <c r="Z3" s="626">
        <f>SUM(O4+O15+O28+O20)</f>
        <v>0</v>
      </c>
      <c r="AA3" s="627"/>
      <c r="AB3" s="627"/>
      <c r="AC3" s="40" t="s">
        <v>1</v>
      </c>
    </row>
    <row r="4" spans="3:18" s="8" customFormat="1" ht="27.75" customHeight="1">
      <c r="C4" s="616" t="s">
        <v>124</v>
      </c>
      <c r="D4" s="616"/>
      <c r="E4" s="616"/>
      <c r="F4" s="617" t="s">
        <v>11</v>
      </c>
      <c r="G4" s="617"/>
      <c r="H4" s="618">
        <f>SUM(J14+O14+T14+Y14)</f>
        <v>38350</v>
      </c>
      <c r="I4" s="617"/>
      <c r="J4" s="9" t="s">
        <v>1</v>
      </c>
      <c r="K4" s="9" t="s">
        <v>266</v>
      </c>
      <c r="L4" s="10"/>
      <c r="M4" s="11" t="s">
        <v>123</v>
      </c>
      <c r="N4" s="10"/>
      <c r="O4" s="619">
        <f>SUM(K14+P14+U14+Z14)</f>
        <v>0</v>
      </c>
      <c r="P4" s="620"/>
      <c r="Q4" s="621" t="s">
        <v>1</v>
      </c>
      <c r="R4" s="621"/>
    </row>
    <row r="5" spans="2:29" ht="21.75" customHeight="1">
      <c r="B5" s="607" t="s">
        <v>141</v>
      </c>
      <c r="C5" s="608"/>
      <c r="D5" s="608"/>
      <c r="E5" s="608"/>
      <c r="F5" s="38" t="s">
        <v>127</v>
      </c>
      <c r="G5" s="608" t="s">
        <v>141</v>
      </c>
      <c r="H5" s="608"/>
      <c r="I5" s="608"/>
      <c r="J5" s="609"/>
      <c r="K5" s="38" t="s">
        <v>127</v>
      </c>
      <c r="L5" s="608" t="s">
        <v>142</v>
      </c>
      <c r="M5" s="608"/>
      <c r="N5" s="608"/>
      <c r="O5" s="608"/>
      <c r="P5" s="42" t="s">
        <v>127</v>
      </c>
      <c r="Q5" s="607" t="s">
        <v>143</v>
      </c>
      <c r="R5" s="608"/>
      <c r="S5" s="608"/>
      <c r="T5" s="609"/>
      <c r="U5" s="38" t="s">
        <v>127</v>
      </c>
      <c r="V5" s="608" t="s">
        <v>128</v>
      </c>
      <c r="W5" s="608"/>
      <c r="X5" s="608"/>
      <c r="Y5" s="609"/>
      <c r="Z5" s="38" t="s">
        <v>127</v>
      </c>
      <c r="AA5" s="612" t="s">
        <v>267</v>
      </c>
      <c r="AB5" s="612"/>
      <c r="AC5" s="613"/>
    </row>
    <row r="6" spans="2:29" ht="21.75" customHeight="1">
      <c r="B6" s="133"/>
      <c r="C6" s="134" t="s">
        <v>628</v>
      </c>
      <c r="D6" s="145" t="s">
        <v>415</v>
      </c>
      <c r="E6" s="210">
        <v>2950</v>
      </c>
      <c r="F6" s="442"/>
      <c r="G6" s="1"/>
      <c r="H6" s="438" t="s">
        <v>557</v>
      </c>
      <c r="I6" s="162" t="s">
        <v>419</v>
      </c>
      <c r="J6" s="219">
        <v>900</v>
      </c>
      <c r="K6" s="442"/>
      <c r="L6" s="118"/>
      <c r="M6" s="119"/>
      <c r="N6" s="120"/>
      <c r="O6" s="223"/>
      <c r="P6" s="262"/>
      <c r="Q6" s="133"/>
      <c r="R6" s="134" t="s">
        <v>13</v>
      </c>
      <c r="S6" s="13" t="s">
        <v>599</v>
      </c>
      <c r="T6" s="219">
        <v>3350</v>
      </c>
      <c r="U6" s="442"/>
      <c r="V6" s="118"/>
      <c r="W6" s="119" t="s">
        <v>4</v>
      </c>
      <c r="X6" s="120"/>
      <c r="Y6" s="228">
        <v>1050</v>
      </c>
      <c r="Z6" s="442"/>
      <c r="AA6" s="196"/>
      <c r="AB6" s="143"/>
      <c r="AC6" s="193"/>
    </row>
    <row r="7" spans="2:29" ht="21.75" customHeight="1">
      <c r="B7" s="96"/>
      <c r="C7" s="105" t="s">
        <v>14</v>
      </c>
      <c r="D7" s="132" t="s">
        <v>415</v>
      </c>
      <c r="E7" s="211">
        <v>3800</v>
      </c>
      <c r="F7" s="215"/>
      <c r="G7" s="103"/>
      <c r="H7" s="116" t="s">
        <v>12</v>
      </c>
      <c r="I7" s="218" t="s">
        <v>603</v>
      </c>
      <c r="J7" s="220">
        <v>2450</v>
      </c>
      <c r="K7" s="215"/>
      <c r="L7" s="103"/>
      <c r="M7" s="105"/>
      <c r="N7" s="99"/>
      <c r="O7" s="224"/>
      <c r="P7" s="262"/>
      <c r="Q7" s="96"/>
      <c r="R7" s="105" t="s">
        <v>15</v>
      </c>
      <c r="S7" s="125" t="s">
        <v>573</v>
      </c>
      <c r="T7" s="220">
        <v>3300</v>
      </c>
      <c r="U7" s="215"/>
      <c r="V7" s="103"/>
      <c r="W7" s="105" t="s">
        <v>5</v>
      </c>
      <c r="X7" s="99"/>
      <c r="Y7" s="229">
        <v>1300</v>
      </c>
      <c r="Z7" s="215"/>
      <c r="AA7" s="196"/>
      <c r="AB7" s="143"/>
      <c r="AC7" s="193"/>
    </row>
    <row r="8" spans="2:29" ht="21.75" customHeight="1">
      <c r="B8" s="96"/>
      <c r="C8" s="105" t="s">
        <v>562</v>
      </c>
      <c r="D8" s="132" t="s">
        <v>415</v>
      </c>
      <c r="E8" s="211">
        <v>1950</v>
      </c>
      <c r="F8" s="215"/>
      <c r="G8" s="103"/>
      <c r="H8" s="105" t="s">
        <v>563</v>
      </c>
      <c r="I8" s="218" t="s">
        <v>420</v>
      </c>
      <c r="J8" s="220">
        <v>3350</v>
      </c>
      <c r="K8" s="446"/>
      <c r="L8" s="103"/>
      <c r="M8" s="105"/>
      <c r="N8" s="99"/>
      <c r="O8" s="224"/>
      <c r="P8" s="262"/>
      <c r="Q8" s="96"/>
      <c r="R8" s="105" t="s">
        <v>16</v>
      </c>
      <c r="S8" s="125" t="s">
        <v>601</v>
      </c>
      <c r="T8" s="220">
        <v>1750</v>
      </c>
      <c r="U8" s="215"/>
      <c r="V8" s="103"/>
      <c r="W8" s="105"/>
      <c r="X8" s="99"/>
      <c r="Y8" s="229"/>
      <c r="Z8" s="262"/>
      <c r="AA8" s="196"/>
      <c r="AB8" s="143"/>
      <c r="AC8" s="193"/>
    </row>
    <row r="9" spans="2:29" ht="21.75" customHeight="1">
      <c r="B9" s="96"/>
      <c r="C9" s="105" t="s">
        <v>25</v>
      </c>
      <c r="D9" s="132" t="s">
        <v>416</v>
      </c>
      <c r="E9" s="211">
        <v>950</v>
      </c>
      <c r="F9" s="215"/>
      <c r="G9" s="103"/>
      <c r="H9" s="105"/>
      <c r="I9" s="218"/>
      <c r="J9" s="220"/>
      <c r="K9" s="262"/>
      <c r="L9" s="103"/>
      <c r="M9" s="105"/>
      <c r="N9" s="99"/>
      <c r="O9" s="224"/>
      <c r="P9" s="262"/>
      <c r="Q9" s="96"/>
      <c r="R9" s="105" t="s">
        <v>83</v>
      </c>
      <c r="S9" s="125" t="s">
        <v>600</v>
      </c>
      <c r="T9" s="220">
        <v>2650</v>
      </c>
      <c r="U9" s="215"/>
      <c r="V9" s="103"/>
      <c r="W9" s="103"/>
      <c r="X9" s="99"/>
      <c r="Y9" s="229"/>
      <c r="Z9" s="262"/>
      <c r="AA9" s="196"/>
      <c r="AB9" s="143"/>
      <c r="AC9" s="193"/>
    </row>
    <row r="10" spans="2:29" ht="21.75" customHeight="1">
      <c r="B10" s="96"/>
      <c r="C10" s="116" t="s">
        <v>17</v>
      </c>
      <c r="D10" s="132" t="s">
        <v>415</v>
      </c>
      <c r="E10" s="211">
        <v>1200</v>
      </c>
      <c r="F10" s="215"/>
      <c r="G10" s="103"/>
      <c r="H10" s="105"/>
      <c r="I10" s="115"/>
      <c r="J10" s="221"/>
      <c r="K10" s="262"/>
      <c r="L10" s="103"/>
      <c r="M10" s="105"/>
      <c r="N10" s="99"/>
      <c r="O10" s="224"/>
      <c r="P10" s="262"/>
      <c r="Q10" s="96"/>
      <c r="R10" s="105"/>
      <c r="S10" s="103"/>
      <c r="T10" s="95"/>
      <c r="U10" s="262"/>
      <c r="V10" s="96"/>
      <c r="W10" s="103"/>
      <c r="X10" s="99"/>
      <c r="Y10" s="229"/>
      <c r="Z10" s="262"/>
      <c r="AA10" s="196"/>
      <c r="AB10" s="143"/>
      <c r="AC10" s="193"/>
    </row>
    <row r="11" spans="2:29" ht="21.75" customHeight="1">
      <c r="B11" s="96"/>
      <c r="C11" s="208" t="s">
        <v>23</v>
      </c>
      <c r="D11" s="132" t="s">
        <v>418</v>
      </c>
      <c r="E11" s="211">
        <v>4050</v>
      </c>
      <c r="F11" s="215"/>
      <c r="G11" s="103"/>
      <c r="H11" s="105"/>
      <c r="I11" s="115"/>
      <c r="J11" s="221"/>
      <c r="K11" s="262"/>
      <c r="L11" s="103"/>
      <c r="M11" s="103"/>
      <c r="N11" s="99"/>
      <c r="O11" s="224"/>
      <c r="P11" s="262"/>
      <c r="Q11" s="96"/>
      <c r="R11" s="103"/>
      <c r="S11" s="103"/>
      <c r="T11" s="95"/>
      <c r="U11" s="262"/>
      <c r="V11" s="96"/>
      <c r="W11" s="103"/>
      <c r="X11" s="99"/>
      <c r="Y11" s="229"/>
      <c r="Z11" s="262"/>
      <c r="AA11" s="196"/>
      <c r="AB11" s="198"/>
      <c r="AC11" s="193"/>
    </row>
    <row r="12" spans="2:29" ht="21.75" customHeight="1">
      <c r="B12" s="96"/>
      <c r="C12" s="105" t="s">
        <v>24</v>
      </c>
      <c r="D12" s="132" t="s">
        <v>418</v>
      </c>
      <c r="E12" s="211">
        <v>3350</v>
      </c>
      <c r="F12" s="215"/>
      <c r="G12" s="103"/>
      <c r="H12" s="105"/>
      <c r="I12" s="115"/>
      <c r="J12" s="221"/>
      <c r="K12" s="262"/>
      <c r="L12" s="103"/>
      <c r="M12" s="103"/>
      <c r="N12" s="99"/>
      <c r="O12" s="224"/>
      <c r="P12" s="262"/>
      <c r="Q12" s="96"/>
      <c r="R12" s="103"/>
      <c r="S12" s="103"/>
      <c r="T12" s="95"/>
      <c r="U12" s="262"/>
      <c r="V12" s="96"/>
      <c r="W12" s="103"/>
      <c r="X12" s="99"/>
      <c r="Y12" s="229"/>
      <c r="Z12" s="262"/>
      <c r="AA12" s="196"/>
      <c r="AB12" s="143"/>
      <c r="AC12" s="193"/>
    </row>
    <row r="13" spans="2:29" ht="21" customHeight="1">
      <c r="B13" s="133"/>
      <c r="C13" s="1"/>
      <c r="D13" s="145"/>
      <c r="E13" s="212"/>
      <c r="F13" s="262"/>
      <c r="G13" s="605" t="s">
        <v>2</v>
      </c>
      <c r="H13" s="606"/>
      <c r="I13" s="606"/>
      <c r="J13" s="222">
        <f>SUM(J6:J12)</f>
        <v>6700</v>
      </c>
      <c r="K13" s="193">
        <f>SUM(K6:K9)</f>
        <v>0</v>
      </c>
      <c r="L13" s="1"/>
      <c r="M13" s="1"/>
      <c r="N13" s="124"/>
      <c r="O13" s="223"/>
      <c r="P13" s="262"/>
      <c r="Q13" s="133"/>
      <c r="R13" s="1"/>
      <c r="S13" s="1"/>
      <c r="T13" s="226"/>
      <c r="U13" s="262"/>
      <c r="V13" s="114"/>
      <c r="W13" s="112"/>
      <c r="X13" s="113"/>
      <c r="Y13" s="230"/>
      <c r="Z13" s="262"/>
      <c r="AA13" s="196"/>
      <c r="AB13" s="143"/>
      <c r="AC13" s="193"/>
    </row>
    <row r="14" spans="2:29" ht="21.75" customHeight="1">
      <c r="B14" s="607" t="s">
        <v>2</v>
      </c>
      <c r="C14" s="608"/>
      <c r="D14" s="608"/>
      <c r="E14" s="213">
        <f>SUM(E6:E13)</f>
        <v>18250</v>
      </c>
      <c r="F14" s="216">
        <f>SUM(F6:F12)</f>
        <v>0</v>
      </c>
      <c r="G14" s="607" t="s">
        <v>122</v>
      </c>
      <c r="H14" s="608"/>
      <c r="I14" s="608"/>
      <c r="J14" s="43">
        <f>SUM(J13+E14)</f>
        <v>24950</v>
      </c>
      <c r="K14" s="168">
        <f>SUM(F14+K13)</f>
        <v>0</v>
      </c>
      <c r="L14" s="608" t="s">
        <v>2</v>
      </c>
      <c r="M14" s="608"/>
      <c r="N14" s="609"/>
      <c r="O14" s="163">
        <f>SUM(O6:O12)</f>
        <v>0</v>
      </c>
      <c r="P14" s="499">
        <f>SUM(P6:P9)</f>
        <v>0</v>
      </c>
      <c r="Q14" s="607" t="s">
        <v>2</v>
      </c>
      <c r="R14" s="608"/>
      <c r="S14" s="608"/>
      <c r="T14" s="227">
        <f>SUM(T6:T12)</f>
        <v>11050</v>
      </c>
      <c r="U14" s="483">
        <f>SUM(U6:U10)</f>
        <v>0</v>
      </c>
      <c r="V14" s="607" t="s">
        <v>2</v>
      </c>
      <c r="W14" s="608"/>
      <c r="X14" s="609"/>
      <c r="Y14" s="231">
        <f>SUM(Y6:Y12)</f>
        <v>2350</v>
      </c>
      <c r="Z14" s="483">
        <f>SUM(Z6:Z8)</f>
        <v>0</v>
      </c>
      <c r="AA14" s="604"/>
      <c r="AB14" s="604"/>
      <c r="AC14" s="164"/>
    </row>
    <row r="15" spans="2:30" ht="27.75" customHeight="1">
      <c r="B15" s="41"/>
      <c r="C15" s="616" t="s">
        <v>125</v>
      </c>
      <c r="D15" s="616"/>
      <c r="E15" s="616"/>
      <c r="F15" s="617" t="s">
        <v>11</v>
      </c>
      <c r="G15" s="617"/>
      <c r="H15" s="618">
        <f>SUM(E19,J19,O19,T19,Y19)</f>
        <v>4150</v>
      </c>
      <c r="I15" s="617"/>
      <c r="J15" s="9" t="s">
        <v>1</v>
      </c>
      <c r="K15" s="9" t="s">
        <v>266</v>
      </c>
      <c r="L15" s="10"/>
      <c r="M15" s="11" t="s">
        <v>123</v>
      </c>
      <c r="N15" s="10"/>
      <c r="O15" s="619">
        <f>SUM(F19,K19,P19,U19,Z19)</f>
        <v>0</v>
      </c>
      <c r="P15" s="620"/>
      <c r="Q15" s="621" t="s">
        <v>1</v>
      </c>
      <c r="R15" s="621"/>
      <c r="S15" s="2"/>
      <c r="T15" s="148"/>
      <c r="U15" s="5"/>
      <c r="V15" s="2"/>
      <c r="W15" s="1"/>
      <c r="X15" s="1"/>
      <c r="Y15" s="1"/>
      <c r="Z15" s="1"/>
      <c r="AA15" s="606"/>
      <c r="AB15" s="606"/>
      <c r="AC15" s="1"/>
      <c r="AD15" s="2"/>
    </row>
    <row r="16" spans="2:29" ht="21.75" customHeight="1">
      <c r="B16" s="607" t="s">
        <v>141</v>
      </c>
      <c r="C16" s="608"/>
      <c r="D16" s="608"/>
      <c r="E16" s="608"/>
      <c r="F16" s="42" t="s">
        <v>127</v>
      </c>
      <c r="G16" s="111"/>
      <c r="H16" s="18"/>
      <c r="I16" s="39"/>
      <c r="J16" s="18"/>
      <c r="K16" s="38"/>
      <c r="L16" s="608" t="s">
        <v>142</v>
      </c>
      <c r="M16" s="608"/>
      <c r="N16" s="608"/>
      <c r="O16" s="609"/>
      <c r="P16" s="18" t="s">
        <v>127</v>
      </c>
      <c r="Q16" s="607" t="s">
        <v>143</v>
      </c>
      <c r="R16" s="608"/>
      <c r="S16" s="608"/>
      <c r="T16" s="608"/>
      <c r="U16" s="38" t="s">
        <v>127</v>
      </c>
      <c r="V16" s="608" t="s">
        <v>128</v>
      </c>
      <c r="W16" s="608"/>
      <c r="X16" s="608"/>
      <c r="Y16" s="609"/>
      <c r="Z16" s="38" t="s">
        <v>127</v>
      </c>
      <c r="AA16" s="612" t="s">
        <v>267</v>
      </c>
      <c r="AB16" s="612"/>
      <c r="AC16" s="613"/>
    </row>
    <row r="17" spans="2:29" ht="21.75" customHeight="1">
      <c r="B17" s="232"/>
      <c r="C17" s="480" t="s">
        <v>632</v>
      </c>
      <c r="D17" s="456"/>
      <c r="E17" s="523">
        <v>3800</v>
      </c>
      <c r="F17" s="442"/>
      <c r="G17" s="232"/>
      <c r="H17" s="138"/>
      <c r="I17" s="234"/>
      <c r="J17" s="237"/>
      <c r="K17" s="262"/>
      <c r="L17" s="233"/>
      <c r="M17" s="138"/>
      <c r="N17" s="236"/>
      <c r="O17" s="238"/>
      <c r="P17" s="262"/>
      <c r="Q17" s="614" t="s">
        <v>3</v>
      </c>
      <c r="R17" s="615"/>
      <c r="S17" s="615"/>
      <c r="T17" s="239"/>
      <c r="U17" s="262"/>
      <c r="V17" s="233"/>
      <c r="W17" s="138" t="s">
        <v>21</v>
      </c>
      <c r="X17" s="236"/>
      <c r="Y17" s="238">
        <v>350</v>
      </c>
      <c r="Z17" s="442"/>
      <c r="AA17" s="196"/>
      <c r="AB17" s="144" t="s">
        <v>623</v>
      </c>
      <c r="AC17" s="202"/>
    </row>
    <row r="18" spans="2:29" ht="21.75" customHeight="1">
      <c r="B18" s="133"/>
      <c r="C18" s="145"/>
      <c r="D18" s="145"/>
      <c r="E18" s="241"/>
      <c r="F18" s="451"/>
      <c r="G18" s="133"/>
      <c r="H18" s="134"/>
      <c r="I18" s="135"/>
      <c r="J18" s="191"/>
      <c r="K18" s="451"/>
      <c r="L18" s="1"/>
      <c r="M18" s="1"/>
      <c r="N18" s="124"/>
      <c r="O18" s="328"/>
      <c r="P18" s="451"/>
      <c r="Q18" s="605"/>
      <c r="R18" s="606"/>
      <c r="S18" s="606"/>
      <c r="T18" s="338"/>
      <c r="U18" s="451"/>
      <c r="V18" s="1"/>
      <c r="W18" s="1"/>
      <c r="X18" s="124"/>
      <c r="Y18" s="328"/>
      <c r="Z18" s="451"/>
      <c r="AA18" s="196"/>
      <c r="AB18" s="610" t="s">
        <v>659</v>
      </c>
      <c r="AC18" s="611"/>
    </row>
    <row r="19" spans="2:29" ht="21.75" customHeight="1">
      <c r="B19" s="607" t="s">
        <v>2</v>
      </c>
      <c r="C19" s="608"/>
      <c r="D19" s="608"/>
      <c r="E19" s="213">
        <f>SUM(E17:E18)</f>
        <v>3800</v>
      </c>
      <c r="F19" s="453">
        <f>SUM(F17:F18)</f>
        <v>0</v>
      </c>
      <c r="G19" s="607"/>
      <c r="H19" s="608"/>
      <c r="I19" s="609"/>
      <c r="J19" s="163"/>
      <c r="K19" s="336"/>
      <c r="L19" s="608" t="s">
        <v>2</v>
      </c>
      <c r="M19" s="608"/>
      <c r="N19" s="609"/>
      <c r="O19" s="231"/>
      <c r="P19" s="505"/>
      <c r="Q19" s="607"/>
      <c r="R19" s="608"/>
      <c r="S19" s="608"/>
      <c r="T19" s="213"/>
      <c r="U19" s="518"/>
      <c r="V19" s="608" t="s">
        <v>2</v>
      </c>
      <c r="W19" s="608"/>
      <c r="X19" s="609"/>
      <c r="Y19" s="231">
        <f>SUM(Y17:Y17)</f>
        <v>350</v>
      </c>
      <c r="Z19" s="483">
        <f>SUM(Z17)</f>
        <v>0</v>
      </c>
      <c r="AA19" s="603"/>
      <c r="AB19" s="604"/>
      <c r="AC19" s="165"/>
    </row>
    <row r="20" spans="2:54" ht="27.75" customHeight="1">
      <c r="B20" s="2"/>
      <c r="C20" s="616" t="s">
        <v>126</v>
      </c>
      <c r="D20" s="616"/>
      <c r="E20" s="616"/>
      <c r="F20" s="617" t="s">
        <v>11</v>
      </c>
      <c r="G20" s="617"/>
      <c r="H20" s="618">
        <f>SUM(J27,O27,T27,Y27)</f>
        <v>9450</v>
      </c>
      <c r="I20" s="617"/>
      <c r="J20" s="9" t="s">
        <v>1</v>
      </c>
      <c r="K20" s="9" t="s">
        <v>268</v>
      </c>
      <c r="L20" s="10"/>
      <c r="M20" s="11" t="s">
        <v>123</v>
      </c>
      <c r="N20" s="10"/>
      <c r="O20" s="619">
        <f>SUM(K27,P27,U27,Z27)</f>
        <v>0</v>
      </c>
      <c r="P20" s="620"/>
      <c r="Q20" s="621" t="s">
        <v>1</v>
      </c>
      <c r="R20" s="621"/>
      <c r="S20" s="2"/>
      <c r="T20" s="5"/>
      <c r="U20" s="5"/>
      <c r="V20" s="2"/>
      <c r="W20" s="2"/>
      <c r="X20" s="2"/>
      <c r="Y20" s="2"/>
      <c r="Z20" s="2"/>
      <c r="AA20" s="606"/>
      <c r="AB20" s="606"/>
      <c r="AC20" s="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29" ht="21.75" customHeight="1">
      <c r="B21" s="607" t="s">
        <v>141</v>
      </c>
      <c r="C21" s="608"/>
      <c r="D21" s="608"/>
      <c r="E21" s="608"/>
      <c r="F21" s="38" t="s">
        <v>127</v>
      </c>
      <c r="G21" s="608" t="s">
        <v>141</v>
      </c>
      <c r="H21" s="608"/>
      <c r="I21" s="608"/>
      <c r="J21" s="609"/>
      <c r="K21" s="38" t="s">
        <v>127</v>
      </c>
      <c r="L21" s="608" t="s">
        <v>142</v>
      </c>
      <c r="M21" s="608"/>
      <c r="N21" s="608"/>
      <c r="O21" s="609"/>
      <c r="P21" s="18" t="s">
        <v>127</v>
      </c>
      <c r="Q21" s="607" t="s">
        <v>143</v>
      </c>
      <c r="R21" s="608"/>
      <c r="S21" s="608"/>
      <c r="T21" s="608"/>
      <c r="U21" s="38" t="s">
        <v>127</v>
      </c>
      <c r="V21" s="608" t="s">
        <v>128</v>
      </c>
      <c r="W21" s="608"/>
      <c r="X21" s="608"/>
      <c r="Y21" s="609"/>
      <c r="Z21" s="38" t="s">
        <v>127</v>
      </c>
      <c r="AA21" s="612" t="s">
        <v>267</v>
      </c>
      <c r="AB21" s="612"/>
      <c r="AC21" s="613"/>
    </row>
    <row r="22" spans="2:29" ht="21.75" customHeight="1">
      <c r="B22" s="232"/>
      <c r="C22" s="138" t="s">
        <v>423</v>
      </c>
      <c r="D22" s="359" t="s">
        <v>420</v>
      </c>
      <c r="E22" s="238">
        <v>1700</v>
      </c>
      <c r="F22" s="442"/>
      <c r="G22" s="118"/>
      <c r="H22" s="134" t="s">
        <v>0</v>
      </c>
      <c r="I22" s="162" t="s">
        <v>420</v>
      </c>
      <c r="J22" s="210">
        <v>1350</v>
      </c>
      <c r="K22" s="442"/>
      <c r="L22" s="1"/>
      <c r="M22" s="134"/>
      <c r="N22" s="1"/>
      <c r="O22" s="219"/>
      <c r="P22" s="262"/>
      <c r="Q22" s="117"/>
      <c r="R22" s="119"/>
      <c r="S22" s="120"/>
      <c r="T22" s="223"/>
      <c r="U22" s="262"/>
      <c r="V22" s="117"/>
      <c r="W22" s="119" t="s">
        <v>421</v>
      </c>
      <c r="X22" s="120"/>
      <c r="Y22" s="228">
        <v>550</v>
      </c>
      <c r="Z22" s="442"/>
      <c r="AA22" s="196"/>
      <c r="AB22" s="143"/>
      <c r="AC22" s="199"/>
    </row>
    <row r="23" spans="2:29" ht="21.75" customHeight="1">
      <c r="B23" s="109"/>
      <c r="C23" s="134" t="s">
        <v>19</v>
      </c>
      <c r="D23" s="324" t="s">
        <v>420</v>
      </c>
      <c r="E23" s="228">
        <v>1000</v>
      </c>
      <c r="F23" s="215"/>
      <c r="G23" s="103"/>
      <c r="H23" s="105" t="s">
        <v>18</v>
      </c>
      <c r="I23" s="243" t="s">
        <v>422</v>
      </c>
      <c r="J23" s="229">
        <v>2000</v>
      </c>
      <c r="K23" s="215"/>
      <c r="L23" s="103"/>
      <c r="M23" s="103"/>
      <c r="N23" s="103"/>
      <c r="O23" s="220"/>
      <c r="P23" s="262"/>
      <c r="Q23" s="96"/>
      <c r="R23" s="103"/>
      <c r="S23" s="99"/>
      <c r="T23" s="245"/>
      <c r="U23" s="262"/>
      <c r="V23" s="96"/>
      <c r="W23" s="105" t="s">
        <v>84</v>
      </c>
      <c r="X23" s="99"/>
      <c r="Y23" s="229">
        <v>150</v>
      </c>
      <c r="Z23" s="215"/>
      <c r="AA23" s="196"/>
      <c r="AB23" s="143"/>
      <c r="AC23" s="199"/>
    </row>
    <row r="24" spans="2:29" ht="21.75" customHeight="1">
      <c r="B24" s="96"/>
      <c r="C24" s="105" t="s">
        <v>20</v>
      </c>
      <c r="D24" s="243" t="s">
        <v>422</v>
      </c>
      <c r="E24" s="229">
        <v>1200</v>
      </c>
      <c r="F24" s="215"/>
      <c r="G24" s="103"/>
      <c r="H24" s="105" t="s">
        <v>22</v>
      </c>
      <c r="I24" s="243" t="s">
        <v>419</v>
      </c>
      <c r="J24" s="229">
        <v>1500</v>
      </c>
      <c r="K24" s="215"/>
      <c r="L24" s="103"/>
      <c r="M24" s="103"/>
      <c r="N24" s="103"/>
      <c r="O24" s="220"/>
      <c r="P24" s="262"/>
      <c r="Q24" s="96"/>
      <c r="R24" s="103"/>
      <c r="S24" s="99"/>
      <c r="T24" s="245"/>
      <c r="U24" s="262"/>
      <c r="V24" s="96"/>
      <c r="W24" s="105"/>
      <c r="X24" s="99"/>
      <c r="Y24" s="229"/>
      <c r="Z24" s="358"/>
      <c r="AA24" s="196"/>
      <c r="AB24" s="143"/>
      <c r="AC24" s="199"/>
    </row>
    <row r="25" spans="2:29" ht="21.75" customHeight="1">
      <c r="B25" s="96"/>
      <c r="C25" s="105"/>
      <c r="D25" s="103"/>
      <c r="E25" s="211"/>
      <c r="F25" s="262"/>
      <c r="G25" s="96"/>
      <c r="H25" s="309"/>
      <c r="I25" s="309"/>
      <c r="J25" s="361"/>
      <c r="K25" s="262"/>
      <c r="L25" s="96"/>
      <c r="M25" s="103"/>
      <c r="N25" s="103"/>
      <c r="O25" s="220"/>
      <c r="P25" s="262"/>
      <c r="Q25" s="96"/>
      <c r="R25" s="103"/>
      <c r="S25" s="99"/>
      <c r="T25" s="245"/>
      <c r="U25" s="262"/>
      <c r="V25" s="96"/>
      <c r="W25" s="103"/>
      <c r="X25" s="99"/>
      <c r="Y25" s="247"/>
      <c r="Z25" s="262"/>
      <c r="AA25" s="133"/>
      <c r="AB25" s="146"/>
      <c r="AC25" s="199"/>
    </row>
    <row r="26" spans="2:29" ht="21" customHeight="1">
      <c r="B26" s="133"/>
      <c r="C26" s="634"/>
      <c r="D26" s="634"/>
      <c r="E26" s="241"/>
      <c r="F26" s="451"/>
      <c r="G26" s="605" t="s">
        <v>68</v>
      </c>
      <c r="H26" s="606"/>
      <c r="I26" s="633"/>
      <c r="J26" s="228">
        <f>SUM(J22:J24)</f>
        <v>4850</v>
      </c>
      <c r="K26" s="193">
        <f>SUM(K22:K25)</f>
        <v>0</v>
      </c>
      <c r="L26" s="133"/>
      <c r="M26" s="1"/>
      <c r="N26" s="1"/>
      <c r="O26" s="516"/>
      <c r="P26" s="451"/>
      <c r="Q26" s="605"/>
      <c r="R26" s="606"/>
      <c r="S26" s="633"/>
      <c r="T26" s="281"/>
      <c r="U26" s="451"/>
      <c r="V26" s="133"/>
      <c r="W26" s="1"/>
      <c r="X26" s="124"/>
      <c r="Y26" s="228"/>
      <c r="Z26" s="451"/>
      <c r="AA26" s="133"/>
      <c r="AB26" s="200"/>
      <c r="AC26" s="199"/>
    </row>
    <row r="27" spans="2:29" ht="21.75" customHeight="1">
      <c r="B27" s="607" t="s">
        <v>2</v>
      </c>
      <c r="C27" s="608"/>
      <c r="D27" s="608"/>
      <c r="E27" s="213">
        <f>SUM(E22:E26)</f>
        <v>3900</v>
      </c>
      <c r="F27" s="216">
        <f>SUM(F22:F26)</f>
        <v>0</v>
      </c>
      <c r="G27" s="607" t="s">
        <v>122</v>
      </c>
      <c r="H27" s="608"/>
      <c r="I27" s="609"/>
      <c r="J27" s="231">
        <f>SUM(J26+E27)</f>
        <v>8750</v>
      </c>
      <c r="K27" s="168">
        <f>SUM(F27+K26)</f>
        <v>0</v>
      </c>
      <c r="L27" s="607"/>
      <c r="M27" s="608"/>
      <c r="N27" s="608"/>
      <c r="O27" s="227"/>
      <c r="P27" s="505"/>
      <c r="Q27" s="607"/>
      <c r="R27" s="608"/>
      <c r="S27" s="609"/>
      <c r="T27" s="163"/>
      <c r="U27" s="506"/>
      <c r="V27" s="607" t="s">
        <v>2</v>
      </c>
      <c r="W27" s="608"/>
      <c r="X27" s="609"/>
      <c r="Y27" s="231">
        <f>SUM(Y22:Y24)</f>
        <v>700</v>
      </c>
      <c r="Z27" s="483">
        <f>SUM(Z22:Z24)</f>
        <v>0</v>
      </c>
      <c r="AA27" s="603"/>
      <c r="AB27" s="604"/>
      <c r="AC27" s="167"/>
    </row>
    <row r="28" spans="2:30" ht="27.75" customHeight="1">
      <c r="B28" s="41"/>
      <c r="C28" s="616" t="s">
        <v>412</v>
      </c>
      <c r="D28" s="616"/>
      <c r="E28" s="616"/>
      <c r="F28" s="617" t="s">
        <v>11</v>
      </c>
      <c r="G28" s="617"/>
      <c r="H28" s="618">
        <f>SUM(E31,J31,O31,T31,Y31)</f>
        <v>1200</v>
      </c>
      <c r="I28" s="617"/>
      <c r="J28" s="9" t="s">
        <v>1</v>
      </c>
      <c r="K28" s="9" t="s">
        <v>268</v>
      </c>
      <c r="L28" s="10"/>
      <c r="M28" s="11" t="s">
        <v>123</v>
      </c>
      <c r="N28" s="10"/>
      <c r="O28" s="619">
        <f>SUM(F31,K31,P31,U31,Z31)</f>
        <v>0</v>
      </c>
      <c r="P28" s="620"/>
      <c r="Q28" s="621" t="s">
        <v>1</v>
      </c>
      <c r="R28" s="621"/>
      <c r="S28" s="2"/>
      <c r="T28" s="148"/>
      <c r="U28" s="5"/>
      <c r="V28" s="2"/>
      <c r="W28" s="1"/>
      <c r="X28" s="1"/>
      <c r="Y28" s="1"/>
      <c r="Z28" s="1"/>
      <c r="AA28" s="606"/>
      <c r="AB28" s="606"/>
      <c r="AC28" s="1"/>
      <c r="AD28" s="2"/>
    </row>
    <row r="29" spans="2:29" ht="21.75" customHeight="1">
      <c r="B29" s="607" t="s">
        <v>141</v>
      </c>
      <c r="C29" s="608"/>
      <c r="D29" s="608"/>
      <c r="E29" s="608"/>
      <c r="F29" s="42" t="s">
        <v>127</v>
      </c>
      <c r="G29" s="111"/>
      <c r="H29" s="18"/>
      <c r="I29" s="39"/>
      <c r="J29" s="18"/>
      <c r="K29" s="38"/>
      <c r="L29" s="608" t="s">
        <v>142</v>
      </c>
      <c r="M29" s="608"/>
      <c r="N29" s="608"/>
      <c r="O29" s="609"/>
      <c r="P29" s="18" t="s">
        <v>127</v>
      </c>
      <c r="Q29" s="607" t="s">
        <v>143</v>
      </c>
      <c r="R29" s="608"/>
      <c r="S29" s="608"/>
      <c r="T29" s="608"/>
      <c r="U29" s="38" t="s">
        <v>127</v>
      </c>
      <c r="V29" s="608" t="s">
        <v>128</v>
      </c>
      <c r="W29" s="608"/>
      <c r="X29" s="608"/>
      <c r="Y29" s="609"/>
      <c r="Z29" s="18" t="s">
        <v>127</v>
      </c>
      <c r="AA29" s="622" t="s">
        <v>267</v>
      </c>
      <c r="AB29" s="612"/>
      <c r="AC29" s="613"/>
    </row>
    <row r="30" spans="2:29" ht="21.75" customHeight="1">
      <c r="B30" s="117"/>
      <c r="C30" s="119" t="s">
        <v>413</v>
      </c>
      <c r="D30" s="240" t="s">
        <v>414</v>
      </c>
      <c r="E30" s="210">
        <v>1200</v>
      </c>
      <c r="F30" s="452"/>
      <c r="G30" s="117"/>
      <c r="H30" s="119"/>
      <c r="I30" s="137"/>
      <c r="J30" s="190"/>
      <c r="K30" s="451"/>
      <c r="L30" s="118"/>
      <c r="M30" s="119"/>
      <c r="N30" s="120"/>
      <c r="O30" s="519"/>
      <c r="P30" s="451"/>
      <c r="Q30" s="631"/>
      <c r="R30" s="632"/>
      <c r="S30" s="632"/>
      <c r="T30" s="520"/>
      <c r="U30" s="451"/>
      <c r="V30" s="118"/>
      <c r="W30" s="119"/>
      <c r="X30" s="120"/>
      <c r="Y30" s="519"/>
      <c r="Z30" s="451"/>
      <c r="AA30" s="170"/>
      <c r="AB30" s="143"/>
      <c r="AC30" s="199"/>
    </row>
    <row r="31" spans="2:29" ht="21.75" customHeight="1">
      <c r="B31" s="607" t="s">
        <v>2</v>
      </c>
      <c r="C31" s="608"/>
      <c r="D31" s="608"/>
      <c r="E31" s="213">
        <f>SUM(E30:E30)</f>
        <v>1200</v>
      </c>
      <c r="F31" s="453">
        <f>SUM(F30:F30)</f>
        <v>0</v>
      </c>
      <c r="G31" s="607"/>
      <c r="H31" s="608"/>
      <c r="I31" s="609"/>
      <c r="J31" s="163"/>
      <c r="K31" s="336"/>
      <c r="L31" s="608"/>
      <c r="M31" s="608"/>
      <c r="N31" s="609"/>
      <c r="O31" s="231">
        <f>SUM(O30:O30)</f>
        <v>0</v>
      </c>
      <c r="P31" s="505">
        <f>SUM(P30)</f>
        <v>0</v>
      </c>
      <c r="Q31" s="607"/>
      <c r="R31" s="608"/>
      <c r="S31" s="608"/>
      <c r="T31" s="213"/>
      <c r="U31" s="518"/>
      <c r="V31" s="608"/>
      <c r="W31" s="608"/>
      <c r="X31" s="609"/>
      <c r="Y31" s="231">
        <f>SUM(Y30:Y30)</f>
        <v>0</v>
      </c>
      <c r="Z31" s="483">
        <f>SUM(Z30)</f>
        <v>0</v>
      </c>
      <c r="AA31" s="603"/>
      <c r="AB31" s="604"/>
      <c r="AC31" s="165"/>
    </row>
    <row r="32" spans="2:30" ht="13.5" customHeight="1">
      <c r="B32" s="14" t="s">
        <v>606</v>
      </c>
      <c r="C32" s="13"/>
      <c r="D32" s="1"/>
      <c r="E32" s="223"/>
      <c r="F32" s="454"/>
      <c r="G32" s="1"/>
      <c r="H32" s="1"/>
      <c r="I32" s="1"/>
      <c r="J32" s="223"/>
      <c r="K32" s="455"/>
      <c r="L32" s="1"/>
      <c r="M32" s="1"/>
      <c r="N32" s="1"/>
      <c r="O32" s="223"/>
      <c r="P32" s="191"/>
      <c r="Q32" s="1"/>
      <c r="R32" s="1"/>
      <c r="S32" s="1"/>
      <c r="T32" s="223"/>
      <c r="U32" s="455"/>
      <c r="V32" s="1"/>
      <c r="W32" s="1"/>
      <c r="X32" s="1"/>
      <c r="Y32" s="223"/>
      <c r="Z32" s="191"/>
      <c r="AA32" s="110"/>
      <c r="AB32" s="41"/>
      <c r="AC32" s="7"/>
      <c r="AD32" s="110"/>
    </row>
    <row r="33" spans="2:29" ht="14.25" customHeight="1">
      <c r="B33" s="639" t="s">
        <v>610</v>
      </c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</row>
    <row r="34" spans="2:29" ht="14.25" customHeight="1">
      <c r="B34" s="639" t="s">
        <v>607</v>
      </c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</row>
    <row r="35" spans="2:29" ht="13.5">
      <c r="B35" s="639" t="s">
        <v>608</v>
      </c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640"/>
      <c r="AA35" s="640"/>
      <c r="AB35" s="640"/>
      <c r="AC35" s="640"/>
    </row>
    <row r="36" spans="2:26" ht="8.25" customHeight="1">
      <c r="B36" s="14"/>
      <c r="C36" s="1"/>
      <c r="D36" s="1"/>
      <c r="E36" s="223"/>
      <c r="F36" s="454"/>
      <c r="G36" s="1"/>
      <c r="H36" s="1"/>
      <c r="I36" s="1"/>
      <c r="J36" s="223"/>
      <c r="K36" s="455"/>
      <c r="L36" s="1"/>
      <c r="M36" s="1"/>
      <c r="N36" s="1"/>
      <c r="O36" s="223"/>
      <c r="P36" s="191"/>
      <c r="Q36" s="1"/>
      <c r="R36" s="1"/>
      <c r="S36" s="1"/>
      <c r="T36" s="223"/>
      <c r="U36" s="455"/>
      <c r="V36" s="1"/>
      <c r="W36" s="1"/>
      <c r="X36" s="1"/>
      <c r="Y36" s="223"/>
      <c r="Z36" s="191"/>
    </row>
    <row r="37" spans="2:30" ht="14.25">
      <c r="B37" s="94" t="s">
        <v>365</v>
      </c>
      <c r="C37" s="2"/>
      <c r="E37" s="2"/>
      <c r="F37" s="2"/>
      <c r="J37" s="2"/>
      <c r="K37" s="2"/>
      <c r="M37" s="2"/>
      <c r="O37" s="2"/>
      <c r="P37" s="2"/>
      <c r="R37" s="1"/>
      <c r="T37" s="148"/>
      <c r="U37" s="5"/>
      <c r="AB37" s="41" t="str">
        <f>'表紙'!P36</f>
        <v>（2022年5月現在）</v>
      </c>
      <c r="AC37" s="7" t="s">
        <v>366</v>
      </c>
      <c r="AD37" s="110"/>
    </row>
  </sheetData>
  <sheetProtection password="CCCF" sheet="1" selectLockedCells="1"/>
  <mergeCells count="92">
    <mergeCell ref="B33:AC33"/>
    <mergeCell ref="B34:AC34"/>
    <mergeCell ref="B35:AC35"/>
    <mergeCell ref="C4:E4"/>
    <mergeCell ref="F4:G4"/>
    <mergeCell ref="H4:I4"/>
    <mergeCell ref="B14:D14"/>
    <mergeCell ref="G14:I14"/>
    <mergeCell ref="G13:I13"/>
    <mergeCell ref="B5:E5"/>
    <mergeCell ref="G5:J5"/>
    <mergeCell ref="E3:G3"/>
    <mergeCell ref="W3:Y3"/>
    <mergeCell ref="H3:M3"/>
    <mergeCell ref="N2:P2"/>
    <mergeCell ref="N3:P3"/>
    <mergeCell ref="E2:G2"/>
    <mergeCell ref="H2:M2"/>
    <mergeCell ref="V14:X14"/>
    <mergeCell ref="V31:X31"/>
    <mergeCell ref="C20:E20"/>
    <mergeCell ref="F20:G20"/>
    <mergeCell ref="B31:D31"/>
    <mergeCell ref="G31:I31"/>
    <mergeCell ref="L31:N31"/>
    <mergeCell ref="V29:Y29"/>
    <mergeCell ref="C28:E28"/>
    <mergeCell ref="F28:G28"/>
    <mergeCell ref="H28:I28"/>
    <mergeCell ref="B27:D27"/>
    <mergeCell ref="G27:I27"/>
    <mergeCell ref="L29:O29"/>
    <mergeCell ref="B21:E21"/>
    <mergeCell ref="G21:J21"/>
    <mergeCell ref="C26:D26"/>
    <mergeCell ref="G26:I26"/>
    <mergeCell ref="B29:E29"/>
    <mergeCell ref="V27:X27"/>
    <mergeCell ref="H20:I20"/>
    <mergeCell ref="O20:P20"/>
    <mergeCell ref="Q20:R20"/>
    <mergeCell ref="V21:Y21"/>
    <mergeCell ref="L21:O21"/>
    <mergeCell ref="L27:N27"/>
    <mergeCell ref="Q26:S26"/>
    <mergeCell ref="Q21:T21"/>
    <mergeCell ref="Q31:S31"/>
    <mergeCell ref="O4:P4"/>
    <mergeCell ref="Q4:R4"/>
    <mergeCell ref="O28:P28"/>
    <mergeCell ref="Q28:R28"/>
    <mergeCell ref="Q30:S30"/>
    <mergeCell ref="Q29:T29"/>
    <mergeCell ref="L5:O5"/>
    <mergeCell ref="L14:N14"/>
    <mergeCell ref="Q27:S27"/>
    <mergeCell ref="Z2:AC2"/>
    <mergeCell ref="Z3:AB3"/>
    <mergeCell ref="AA5:AC5"/>
    <mergeCell ref="AA14:AB14"/>
    <mergeCell ref="Q2:V2"/>
    <mergeCell ref="Q3:V3"/>
    <mergeCell ref="Q5:T5"/>
    <mergeCell ref="V5:Y5"/>
    <mergeCell ref="W2:Y2"/>
    <mergeCell ref="Q14:S14"/>
    <mergeCell ref="AA31:AB31"/>
    <mergeCell ref="AA20:AB20"/>
    <mergeCell ref="AA21:AC21"/>
    <mergeCell ref="AA27:AB27"/>
    <mergeCell ref="AA28:AB28"/>
    <mergeCell ref="AA29:AC29"/>
    <mergeCell ref="C15:E15"/>
    <mergeCell ref="F15:G15"/>
    <mergeCell ref="H15:I15"/>
    <mergeCell ref="O15:P15"/>
    <mergeCell ref="Q15:R15"/>
    <mergeCell ref="AA15:AB15"/>
    <mergeCell ref="B16:E16"/>
    <mergeCell ref="L16:O16"/>
    <mergeCell ref="Q16:T16"/>
    <mergeCell ref="V16:Y16"/>
    <mergeCell ref="AA16:AC16"/>
    <mergeCell ref="Q17:S17"/>
    <mergeCell ref="AA19:AB19"/>
    <mergeCell ref="Q18:S18"/>
    <mergeCell ref="B19:D19"/>
    <mergeCell ref="G19:I19"/>
    <mergeCell ref="L19:N19"/>
    <mergeCell ref="Q19:S19"/>
    <mergeCell ref="V19:X19"/>
    <mergeCell ref="AB18:AC18"/>
  </mergeCells>
  <conditionalFormatting sqref="F6">
    <cfRule type="expression" priority="48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0" dxfId="0" stopIfTrue="1">
      <formula>F8&gt;E8</formula>
    </cfRule>
  </conditionalFormatting>
  <conditionalFormatting sqref="F9">
    <cfRule type="expression" priority="39" dxfId="0" stopIfTrue="1">
      <formula>F9&gt;E9</formula>
    </cfRule>
  </conditionalFormatting>
  <conditionalFormatting sqref="F10">
    <cfRule type="expression" priority="38" dxfId="0" stopIfTrue="1">
      <formula>F10&gt;E10</formula>
    </cfRule>
  </conditionalFormatting>
  <conditionalFormatting sqref="F11">
    <cfRule type="expression" priority="37" dxfId="0" stopIfTrue="1">
      <formula>F11&gt;E11</formula>
    </cfRule>
  </conditionalFormatting>
  <conditionalFormatting sqref="F12">
    <cfRule type="expression" priority="36" dxfId="0" stopIfTrue="1">
      <formula>F12&gt;E12</formula>
    </cfRule>
  </conditionalFormatting>
  <conditionalFormatting sqref="K6">
    <cfRule type="expression" priority="34" dxfId="0" stopIfTrue="1">
      <formula>K6&gt;J6</formula>
    </cfRule>
  </conditionalFormatting>
  <conditionalFormatting sqref="K7">
    <cfRule type="expression" priority="33" dxfId="0" stopIfTrue="1">
      <formula>K7&gt;J7</formula>
    </cfRule>
  </conditionalFormatting>
  <conditionalFormatting sqref="K8">
    <cfRule type="expression" priority="32" dxfId="0" stopIfTrue="1">
      <formula>K8&gt;J8</formula>
    </cfRule>
  </conditionalFormatting>
  <conditionalFormatting sqref="U6">
    <cfRule type="expression" priority="30" dxfId="0" stopIfTrue="1">
      <formula>U6&gt;T6</formula>
    </cfRule>
  </conditionalFormatting>
  <conditionalFormatting sqref="U7">
    <cfRule type="expression" priority="29" dxfId="0" stopIfTrue="1">
      <formula>U7&gt;T7</formula>
    </cfRule>
  </conditionalFormatting>
  <conditionalFormatting sqref="U8">
    <cfRule type="expression" priority="28" dxfId="0" stopIfTrue="1">
      <formula>U8&gt;T8</formula>
    </cfRule>
  </conditionalFormatting>
  <conditionalFormatting sqref="U9">
    <cfRule type="expression" priority="27" dxfId="0" stopIfTrue="1">
      <formula>U9&gt;T9</formula>
    </cfRule>
  </conditionalFormatting>
  <conditionalFormatting sqref="Z6">
    <cfRule type="expression" priority="26" dxfId="0" stopIfTrue="1">
      <formula>Z6&gt;Y6</formula>
    </cfRule>
  </conditionalFormatting>
  <conditionalFormatting sqref="Z7">
    <cfRule type="expression" priority="25" dxfId="0" stopIfTrue="1">
      <formula>Z7&gt;Y7</formula>
    </cfRule>
  </conditionalFormatting>
  <conditionalFormatting sqref="F17">
    <cfRule type="expression" priority="20" dxfId="0" stopIfTrue="1">
      <formula>F17&gt;E17</formula>
    </cfRule>
  </conditionalFormatting>
  <conditionalFormatting sqref="F30">
    <cfRule type="expression" priority="15" dxfId="0" stopIfTrue="1">
      <formula>F30&gt;E30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K22">
    <cfRule type="expression" priority="11" dxfId="0" stopIfTrue="1">
      <formula>K22&gt;J22</formula>
    </cfRule>
  </conditionalFormatting>
  <conditionalFormatting sqref="K23">
    <cfRule type="expression" priority="10" dxfId="0" stopIfTrue="1">
      <formula>K23&gt;J23</formula>
    </cfRule>
  </conditionalFormatting>
  <conditionalFormatting sqref="K24">
    <cfRule type="expression" priority="9" dxfId="0" stopIfTrue="1">
      <formula>K24&gt;J24</formula>
    </cfRule>
  </conditionalFormatting>
  <conditionalFormatting sqref="Z22">
    <cfRule type="expression" priority="8" dxfId="0" stopIfTrue="1">
      <formula>Z22&gt;Y22</formula>
    </cfRule>
  </conditionalFormatting>
  <conditionalFormatting sqref="Z23">
    <cfRule type="expression" priority="7" dxfId="0" stopIfTrue="1">
      <formula>Z23&gt;Y23</formula>
    </cfRule>
  </conditionalFormatting>
  <conditionalFormatting sqref="Z24">
    <cfRule type="expression" priority="6" dxfId="0" stopIfTrue="1">
      <formula>Z24&gt;Y24</formula>
    </cfRule>
  </conditionalFormatting>
  <conditionalFormatting sqref="Z17">
    <cfRule type="expression" priority="5" dxfId="0" stopIfTrue="1">
      <formula>Z17&gt;Y17</formula>
    </cfRule>
  </conditionalFormatting>
  <conditionalFormatting sqref="K30 P30 U30 Z30 Z25:Z26 U22:U26 P22:P26 K25 F25:F26 F18 K17:K18 P17:P18 U17:U18 Z18 Z8:Z13 U10:U13 P6:P13 K9:K12 F13">
    <cfRule type="expression" priority="3" dxfId="0" stopIfTrue="1">
      <formula>F6&gt;E6</formula>
    </cfRule>
  </conditionalFormatting>
  <dataValidations count="3">
    <dataValidation operator="lessThanOrEqual" allowBlank="1" showInputMessage="1" showErrorMessage="1" sqref="AB1:AC16 C1:F5 H1:K5 M1:P5 R1:U5 W1:Z5 C19:Z21 A37:IV65536 C36:Z36 Z14:Z16 A28:E31 F31 B32:B36 C32:Z32 AB19:AC27 K13:K16 F14:F16 P14:P16 G1:G16 L1:L16 Q1:Q16 V1:V16 U14:U16 A1:B27 AA1:AA27 AD1:IV27 C13:E16 H10:J16 M10:O16 R11:T16 W9:Y16 C26:E27 F27:F29 Z31 AA28:IV31 Z27:Z29 U31 V26:Y31 U27:U29 P31 Q26:T31 P27:P29 G26:J31 L26:O31 K26:K29 K31"/>
    <dataValidation errorStyle="warning" operator="lessThanOrEqual" showInputMessage="1" showErrorMessage="1" errorTitle="折込数オーバー" error="入力した折込数が満数を超えています。" sqref="H9:J9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K6:K12 U6:U13 Z6:Z13 K17:K18 F22:F26 K22:K25 Z17:Z18 Z22:Z26 F30 F6:F13 P6:P13 U17:U18 P17:P18 F17:F18 P22:P26 U22:U26 Z30 U30 P30 K30">
      <formula1>AND(K6&lt;=J6,MOD(K6,50)=0)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7"/>
  <sheetViews>
    <sheetView showGridLines="0" showZeros="0" zoomScale="70" zoomScaleNormal="7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121</v>
      </c>
      <c r="C2" s="12"/>
      <c r="D2" s="12"/>
      <c r="E2" s="607" t="s">
        <v>6</v>
      </c>
      <c r="F2" s="608"/>
      <c r="G2" s="630"/>
      <c r="H2" s="623">
        <f>'表紙'!E3</f>
        <v>0</v>
      </c>
      <c r="I2" s="624"/>
      <c r="J2" s="624"/>
      <c r="K2" s="624"/>
      <c r="L2" s="624"/>
      <c r="M2" s="625"/>
      <c r="N2" s="607" t="s">
        <v>7</v>
      </c>
      <c r="O2" s="608"/>
      <c r="P2" s="630"/>
      <c r="Q2" s="624">
        <f>'表紙'!K3</f>
        <v>0</v>
      </c>
      <c r="R2" s="624"/>
      <c r="S2" s="624"/>
      <c r="T2" s="624"/>
      <c r="U2" s="624"/>
      <c r="V2" s="625"/>
      <c r="W2" s="607" t="s">
        <v>8</v>
      </c>
      <c r="X2" s="608"/>
      <c r="Y2" s="630"/>
      <c r="Z2" s="623">
        <f>'表紙'!P3</f>
        <v>0</v>
      </c>
      <c r="AA2" s="624"/>
      <c r="AB2" s="624"/>
      <c r="AC2" s="625"/>
      <c r="FA2" s="2"/>
    </row>
    <row r="3" spans="2:29" ht="28.5" customHeight="1">
      <c r="B3" s="6"/>
      <c r="C3" s="6"/>
      <c r="D3" s="6"/>
      <c r="E3" s="603" t="s">
        <v>9</v>
      </c>
      <c r="F3" s="604"/>
      <c r="G3" s="635"/>
      <c r="H3" s="636">
        <f>'表紙'!E4</f>
        <v>0</v>
      </c>
      <c r="I3" s="637"/>
      <c r="J3" s="637"/>
      <c r="K3" s="637"/>
      <c r="L3" s="637"/>
      <c r="M3" s="638"/>
      <c r="N3" s="607" t="s">
        <v>269</v>
      </c>
      <c r="O3" s="608"/>
      <c r="P3" s="630"/>
      <c r="Q3" s="628">
        <f>'表紙'!K4</f>
        <v>0</v>
      </c>
      <c r="R3" s="628"/>
      <c r="S3" s="628"/>
      <c r="T3" s="628"/>
      <c r="U3" s="628"/>
      <c r="V3" s="629"/>
      <c r="W3" s="607" t="s">
        <v>10</v>
      </c>
      <c r="X3" s="608"/>
      <c r="Y3" s="630"/>
      <c r="Z3" s="626">
        <f>SUM(O4+O24)</f>
        <v>0</v>
      </c>
      <c r="AA3" s="627"/>
      <c r="AB3" s="627"/>
      <c r="AC3" s="40" t="s">
        <v>1</v>
      </c>
    </row>
    <row r="4" spans="3:18" s="8" customFormat="1" ht="27.75" customHeight="1">
      <c r="C4" s="616" t="s">
        <v>138</v>
      </c>
      <c r="D4" s="616"/>
      <c r="E4" s="616"/>
      <c r="F4" s="617" t="s">
        <v>11</v>
      </c>
      <c r="G4" s="617"/>
      <c r="H4" s="618">
        <f>SUM(J23+O23+T23+Y23)</f>
        <v>78850</v>
      </c>
      <c r="I4" s="618"/>
      <c r="J4" s="9" t="s">
        <v>1</v>
      </c>
      <c r="K4" s="9" t="s">
        <v>268</v>
      </c>
      <c r="L4" s="10"/>
      <c r="M4" s="11" t="s">
        <v>123</v>
      </c>
      <c r="N4" s="10"/>
      <c r="O4" s="619">
        <f>SUM(K23+P23+U23+Z23)</f>
        <v>0</v>
      </c>
      <c r="P4" s="620"/>
      <c r="Q4" s="621" t="s">
        <v>1</v>
      </c>
      <c r="R4" s="621"/>
    </row>
    <row r="5" spans="2:29" ht="21.75" customHeight="1">
      <c r="B5" s="607" t="s">
        <v>141</v>
      </c>
      <c r="C5" s="608"/>
      <c r="D5" s="608"/>
      <c r="E5" s="608"/>
      <c r="F5" s="38" t="s">
        <v>127</v>
      </c>
      <c r="G5" s="607" t="s">
        <v>141</v>
      </c>
      <c r="H5" s="608"/>
      <c r="I5" s="608"/>
      <c r="J5" s="609"/>
      <c r="K5" s="19" t="s">
        <v>127</v>
      </c>
      <c r="L5" s="608" t="s">
        <v>142</v>
      </c>
      <c r="M5" s="608"/>
      <c r="N5" s="608"/>
      <c r="O5" s="608"/>
      <c r="P5" s="38" t="s">
        <v>127</v>
      </c>
      <c r="Q5" s="607" t="s">
        <v>143</v>
      </c>
      <c r="R5" s="608"/>
      <c r="S5" s="608"/>
      <c r="T5" s="608"/>
      <c r="U5" s="38" t="s">
        <v>127</v>
      </c>
      <c r="V5" s="608" t="s">
        <v>128</v>
      </c>
      <c r="W5" s="608"/>
      <c r="X5" s="608"/>
      <c r="Y5" s="609"/>
      <c r="Z5" s="18" t="s">
        <v>127</v>
      </c>
      <c r="AA5" s="622" t="s">
        <v>267</v>
      </c>
      <c r="AB5" s="612"/>
      <c r="AC5" s="613"/>
    </row>
    <row r="6" spans="2:29" ht="21.75" customHeight="1">
      <c r="B6" s="126" t="s">
        <v>379</v>
      </c>
      <c r="C6" s="250" t="s">
        <v>26</v>
      </c>
      <c r="D6" s="204" t="s">
        <v>489</v>
      </c>
      <c r="E6" s="210">
        <v>4450</v>
      </c>
      <c r="F6" s="442"/>
      <c r="G6" s="313"/>
      <c r="H6" s="341" t="s">
        <v>29</v>
      </c>
      <c r="I6" s="342" t="s">
        <v>488</v>
      </c>
      <c r="J6" s="523">
        <v>2100</v>
      </c>
      <c r="K6" s="442"/>
      <c r="L6" s="233"/>
      <c r="M6" s="488" t="s">
        <v>140</v>
      </c>
      <c r="N6" s="489" t="s">
        <v>643</v>
      </c>
      <c r="O6" s="210">
        <v>2500</v>
      </c>
      <c r="P6" s="448"/>
      <c r="Q6" s="96"/>
      <c r="R6" s="493" t="s">
        <v>130</v>
      </c>
      <c r="S6" s="495" t="s">
        <v>478</v>
      </c>
      <c r="T6" s="224">
        <v>1200</v>
      </c>
      <c r="U6" s="448"/>
      <c r="V6" s="1"/>
      <c r="W6" s="101" t="s">
        <v>652</v>
      </c>
      <c r="X6" s="450"/>
      <c r="Y6" s="457">
        <v>350</v>
      </c>
      <c r="Z6" s="446"/>
      <c r="AA6" s="175"/>
      <c r="AB6" s="144" t="s">
        <v>395</v>
      </c>
      <c r="AC6" s="202"/>
    </row>
    <row r="7" spans="2:29" ht="21.75" customHeight="1">
      <c r="B7" s="130"/>
      <c r="C7" s="478" t="s">
        <v>28</v>
      </c>
      <c r="D7" s="251" t="s">
        <v>425</v>
      </c>
      <c r="E7" s="211">
        <v>4100</v>
      </c>
      <c r="F7" s="215"/>
      <c r="G7" s="340"/>
      <c r="H7" s="252" t="s">
        <v>192</v>
      </c>
      <c r="I7" s="251" t="s">
        <v>415</v>
      </c>
      <c r="J7" s="220">
        <v>1950</v>
      </c>
      <c r="K7" s="215"/>
      <c r="L7" s="102"/>
      <c r="M7" s="490" t="s">
        <v>192</v>
      </c>
      <c r="N7" s="492" t="s">
        <v>643</v>
      </c>
      <c r="O7" s="211">
        <v>5200</v>
      </c>
      <c r="P7" s="446"/>
      <c r="Q7" s="96"/>
      <c r="R7" s="493" t="s">
        <v>30</v>
      </c>
      <c r="S7" s="495" t="s">
        <v>639</v>
      </c>
      <c r="T7" s="224">
        <v>1550</v>
      </c>
      <c r="U7" s="446"/>
      <c r="V7" s="103"/>
      <c r="W7" s="437" t="s">
        <v>625</v>
      </c>
      <c r="X7" s="450"/>
      <c r="Y7" s="458">
        <v>750</v>
      </c>
      <c r="Z7" s="446"/>
      <c r="AA7" s="175"/>
      <c r="AB7" s="205"/>
      <c r="AC7" s="202"/>
    </row>
    <row r="8" spans="2:29" ht="21.75" customHeight="1">
      <c r="B8" s="130"/>
      <c r="C8" s="256" t="s">
        <v>271</v>
      </c>
      <c r="D8" s="251" t="s">
        <v>415</v>
      </c>
      <c r="E8" s="211">
        <v>2800</v>
      </c>
      <c r="F8" s="215"/>
      <c r="G8" s="123"/>
      <c r="H8" s="254" t="s">
        <v>270</v>
      </c>
      <c r="I8" s="255" t="s">
        <v>415</v>
      </c>
      <c r="J8" s="220">
        <v>1500</v>
      </c>
      <c r="K8" s="215"/>
      <c r="L8" s="103"/>
      <c r="M8" s="490" t="s">
        <v>31</v>
      </c>
      <c r="N8" s="491"/>
      <c r="O8" s="211">
        <v>700</v>
      </c>
      <c r="P8" s="446"/>
      <c r="Q8" s="96"/>
      <c r="R8" s="493" t="s">
        <v>33</v>
      </c>
      <c r="S8" s="495" t="s">
        <v>416</v>
      </c>
      <c r="T8" s="224">
        <v>450</v>
      </c>
      <c r="U8" s="446"/>
      <c r="V8" s="103"/>
      <c r="W8" s="101" t="s">
        <v>626</v>
      </c>
      <c r="X8" s="450"/>
      <c r="Y8" s="458">
        <v>200</v>
      </c>
      <c r="Z8" s="446"/>
      <c r="AA8" s="175"/>
      <c r="AB8" s="144"/>
      <c r="AC8" s="202"/>
    </row>
    <row r="9" spans="2:29" ht="21.75" customHeight="1">
      <c r="B9" s="130"/>
      <c r="C9" s="257" t="s">
        <v>32</v>
      </c>
      <c r="D9" s="251" t="s">
        <v>433</v>
      </c>
      <c r="E9" s="211">
        <v>1550</v>
      </c>
      <c r="F9" s="215"/>
      <c r="G9" s="123"/>
      <c r="H9" s="257" t="s">
        <v>31</v>
      </c>
      <c r="I9" s="255" t="s">
        <v>415</v>
      </c>
      <c r="J9" s="220">
        <v>2150</v>
      </c>
      <c r="K9" s="215"/>
      <c r="L9" s="103"/>
      <c r="M9" s="490" t="s">
        <v>615</v>
      </c>
      <c r="N9" s="491"/>
      <c r="O9" s="211">
        <v>500</v>
      </c>
      <c r="P9" s="446"/>
      <c r="Q9" s="130"/>
      <c r="R9" s="496" t="s">
        <v>131</v>
      </c>
      <c r="S9" s="495" t="s">
        <v>416</v>
      </c>
      <c r="T9" s="224">
        <v>800</v>
      </c>
      <c r="U9" s="446"/>
      <c r="V9" s="103"/>
      <c r="W9" s="101" t="s">
        <v>31</v>
      </c>
      <c r="X9" s="103"/>
      <c r="Y9" s="220">
        <v>450</v>
      </c>
      <c r="Z9" s="446"/>
      <c r="AA9" s="175"/>
      <c r="AB9" s="144"/>
      <c r="AC9" s="202"/>
    </row>
    <row r="10" spans="2:29" ht="21.75" customHeight="1">
      <c r="B10" s="126" t="s">
        <v>378</v>
      </c>
      <c r="C10" s="257" t="s">
        <v>274</v>
      </c>
      <c r="D10" s="264" t="s">
        <v>426</v>
      </c>
      <c r="E10" s="211">
        <v>3050</v>
      </c>
      <c r="F10" s="215"/>
      <c r="G10" s="123"/>
      <c r="H10" s="257" t="s">
        <v>272</v>
      </c>
      <c r="I10" s="264" t="s">
        <v>624</v>
      </c>
      <c r="J10" s="220">
        <v>2200</v>
      </c>
      <c r="K10" s="215"/>
      <c r="L10" s="103"/>
      <c r="M10" s="490"/>
      <c r="N10" s="491"/>
      <c r="O10" s="211"/>
      <c r="P10" s="262"/>
      <c r="Q10" s="130"/>
      <c r="R10" s="496" t="s">
        <v>132</v>
      </c>
      <c r="S10" s="495" t="s">
        <v>417</v>
      </c>
      <c r="T10" s="224">
        <v>3600</v>
      </c>
      <c r="U10" s="446"/>
      <c r="V10" s="96"/>
      <c r="W10" s="508" t="s">
        <v>651</v>
      </c>
      <c r="X10" s="103"/>
      <c r="Y10" s="220">
        <v>800</v>
      </c>
      <c r="Z10" s="446"/>
      <c r="AA10" s="175"/>
      <c r="AB10" s="644"/>
      <c r="AC10" s="645"/>
    </row>
    <row r="11" spans="2:29" ht="21.75" customHeight="1">
      <c r="B11" s="130"/>
      <c r="C11" s="253" t="s">
        <v>33</v>
      </c>
      <c r="D11" s="251" t="s">
        <v>418</v>
      </c>
      <c r="E11" s="211">
        <v>2250</v>
      </c>
      <c r="F11" s="215"/>
      <c r="G11" s="123"/>
      <c r="H11" s="257" t="s">
        <v>34</v>
      </c>
      <c r="I11" s="251" t="s">
        <v>433</v>
      </c>
      <c r="J11" s="220">
        <v>2400</v>
      </c>
      <c r="K11" s="215"/>
      <c r="L11" s="103"/>
      <c r="M11" s="490"/>
      <c r="N11" s="491"/>
      <c r="O11" s="211"/>
      <c r="P11" s="262"/>
      <c r="Q11" s="96"/>
      <c r="R11" s="493" t="s">
        <v>34</v>
      </c>
      <c r="S11" s="495" t="s">
        <v>470</v>
      </c>
      <c r="T11" s="224">
        <v>800</v>
      </c>
      <c r="U11" s="446"/>
      <c r="V11" s="96"/>
      <c r="W11" s="101" t="s">
        <v>35</v>
      </c>
      <c r="X11" s="103"/>
      <c r="Y11" s="220">
        <v>300</v>
      </c>
      <c r="Z11" s="446"/>
      <c r="AA11" s="175"/>
      <c r="AB11" s="144"/>
      <c r="AC11" s="202"/>
    </row>
    <row r="12" spans="2:29" ht="21.75" customHeight="1">
      <c r="B12" s="130"/>
      <c r="C12" s="257" t="s">
        <v>35</v>
      </c>
      <c r="D12" s="251" t="s">
        <v>418</v>
      </c>
      <c r="E12" s="211">
        <v>2250</v>
      </c>
      <c r="F12" s="215"/>
      <c r="G12" s="123"/>
      <c r="H12" s="257" t="s">
        <v>37</v>
      </c>
      <c r="I12" s="264" t="s">
        <v>426</v>
      </c>
      <c r="J12" s="220">
        <v>3250</v>
      </c>
      <c r="K12" s="215"/>
      <c r="L12" s="103"/>
      <c r="M12" s="490"/>
      <c r="N12" s="491"/>
      <c r="O12" s="211"/>
      <c r="P12" s="262"/>
      <c r="Q12" s="96"/>
      <c r="R12" s="493" t="s">
        <v>133</v>
      </c>
      <c r="S12" s="495" t="s">
        <v>470</v>
      </c>
      <c r="T12" s="224">
        <v>950</v>
      </c>
      <c r="U12" s="446"/>
      <c r="V12" s="96"/>
      <c r="W12" s="101" t="s">
        <v>140</v>
      </c>
      <c r="X12" s="103"/>
      <c r="Y12" s="220">
        <v>950</v>
      </c>
      <c r="Z12" s="446"/>
      <c r="AA12" s="175"/>
      <c r="AB12" s="144" t="s">
        <v>658</v>
      </c>
      <c r="AC12" s="202"/>
    </row>
    <row r="13" spans="2:29" ht="21.75" customHeight="1">
      <c r="B13" s="130"/>
      <c r="C13" s="253" t="s">
        <v>275</v>
      </c>
      <c r="D13" s="251" t="s">
        <v>418</v>
      </c>
      <c r="E13" s="211">
        <v>1450</v>
      </c>
      <c r="F13" s="215"/>
      <c r="G13" s="123"/>
      <c r="H13" s="257" t="s">
        <v>39</v>
      </c>
      <c r="I13" s="265" t="s">
        <v>418</v>
      </c>
      <c r="J13" s="220">
        <v>2150</v>
      </c>
      <c r="K13" s="215"/>
      <c r="L13" s="103"/>
      <c r="M13" s="493"/>
      <c r="N13" s="491"/>
      <c r="O13" s="211"/>
      <c r="P13" s="262"/>
      <c r="Q13" s="96"/>
      <c r="R13" s="493" t="s">
        <v>134</v>
      </c>
      <c r="S13" s="495" t="s">
        <v>440</v>
      </c>
      <c r="T13" s="224">
        <v>1000</v>
      </c>
      <c r="U13" s="446"/>
      <c r="V13" s="96"/>
      <c r="W13" s="101" t="s">
        <v>89</v>
      </c>
      <c r="X13" s="103"/>
      <c r="Y13" s="220">
        <v>450</v>
      </c>
      <c r="Z13" s="446"/>
      <c r="AA13" s="175"/>
      <c r="AB13" s="144"/>
      <c r="AC13" s="202"/>
    </row>
    <row r="14" spans="2:29" ht="21.75" customHeight="1">
      <c r="B14" s="130"/>
      <c r="C14" s="257" t="s">
        <v>276</v>
      </c>
      <c r="D14" s="251" t="s">
        <v>415</v>
      </c>
      <c r="E14" s="211">
        <v>1650</v>
      </c>
      <c r="F14" s="215"/>
      <c r="G14" s="123"/>
      <c r="H14" s="257" t="s">
        <v>40</v>
      </c>
      <c r="I14" s="251"/>
      <c r="J14" s="220">
        <v>1850</v>
      </c>
      <c r="K14" s="215"/>
      <c r="L14" s="103"/>
      <c r="M14" s="493"/>
      <c r="N14" s="491"/>
      <c r="O14" s="211"/>
      <c r="P14" s="262"/>
      <c r="Q14" s="96"/>
      <c r="R14" s="493" t="s">
        <v>135</v>
      </c>
      <c r="S14" s="495" t="s">
        <v>470</v>
      </c>
      <c r="T14" s="224">
        <v>150</v>
      </c>
      <c r="U14" s="446"/>
      <c r="V14" s="96"/>
      <c r="W14" s="101" t="s">
        <v>114</v>
      </c>
      <c r="X14" s="103"/>
      <c r="Y14" s="220">
        <v>600</v>
      </c>
      <c r="Z14" s="446"/>
      <c r="AA14" s="175"/>
      <c r="AB14" s="144"/>
      <c r="AC14" s="202"/>
    </row>
    <row r="15" spans="2:29" ht="21.75" customHeight="1">
      <c r="B15" s="130"/>
      <c r="C15" s="258" t="s">
        <v>277</v>
      </c>
      <c r="D15" s="251" t="s">
        <v>415</v>
      </c>
      <c r="E15" s="211">
        <v>3100</v>
      </c>
      <c r="F15" s="215"/>
      <c r="G15" s="123"/>
      <c r="H15" s="257"/>
      <c r="I15" s="251"/>
      <c r="J15" s="220"/>
      <c r="K15" s="262"/>
      <c r="L15" s="103"/>
      <c r="M15" s="105"/>
      <c r="N15" s="103"/>
      <c r="O15" s="211"/>
      <c r="P15" s="262"/>
      <c r="Q15" s="96"/>
      <c r="R15" s="493" t="s">
        <v>36</v>
      </c>
      <c r="S15" s="495" t="s">
        <v>417</v>
      </c>
      <c r="T15" s="224">
        <v>600</v>
      </c>
      <c r="U15" s="446"/>
      <c r="V15" s="96"/>
      <c r="W15" s="105" t="s">
        <v>27</v>
      </c>
      <c r="X15" s="103"/>
      <c r="Y15" s="220">
        <v>150</v>
      </c>
      <c r="Z15" s="446"/>
      <c r="AA15" s="175"/>
      <c r="AB15" s="144"/>
      <c r="AC15" s="202"/>
    </row>
    <row r="16" spans="2:29" ht="21.75" customHeight="1">
      <c r="B16" s="130"/>
      <c r="C16" s="257" t="s">
        <v>278</v>
      </c>
      <c r="D16" s="251" t="s">
        <v>418</v>
      </c>
      <c r="E16" s="211">
        <v>2800</v>
      </c>
      <c r="F16" s="215"/>
      <c r="G16" s="123"/>
      <c r="H16" s="257"/>
      <c r="I16" s="251"/>
      <c r="J16" s="220"/>
      <c r="K16" s="262"/>
      <c r="L16" s="103"/>
      <c r="M16" s="105"/>
      <c r="N16" s="103"/>
      <c r="O16" s="211"/>
      <c r="P16" s="262"/>
      <c r="Q16" s="130"/>
      <c r="R16" s="493" t="s">
        <v>136</v>
      </c>
      <c r="S16" s="495" t="s">
        <v>639</v>
      </c>
      <c r="T16" s="224">
        <v>2400</v>
      </c>
      <c r="U16" s="446"/>
      <c r="V16" s="96"/>
      <c r="W16" s="105" t="s">
        <v>38</v>
      </c>
      <c r="X16" s="103"/>
      <c r="Y16" s="220">
        <v>350</v>
      </c>
      <c r="Z16" s="446"/>
      <c r="AA16" s="175"/>
      <c r="AB16" s="144"/>
      <c r="AC16" s="202"/>
    </row>
    <row r="17" spans="2:29" ht="21.75" customHeight="1">
      <c r="B17" s="130"/>
      <c r="C17" s="253" t="s">
        <v>27</v>
      </c>
      <c r="D17" s="251" t="s">
        <v>417</v>
      </c>
      <c r="E17" s="211">
        <v>2100</v>
      </c>
      <c r="F17" s="215"/>
      <c r="G17" s="123"/>
      <c r="H17" s="257"/>
      <c r="I17" s="251"/>
      <c r="J17" s="220"/>
      <c r="K17" s="262"/>
      <c r="L17" s="103"/>
      <c r="M17" s="105"/>
      <c r="N17" s="103"/>
      <c r="O17" s="261"/>
      <c r="P17" s="262"/>
      <c r="Q17" s="96"/>
      <c r="R17" s="648" t="s">
        <v>137</v>
      </c>
      <c r="S17" s="648"/>
      <c r="T17" s="648"/>
      <c r="U17" s="262"/>
      <c r="V17" s="96"/>
      <c r="W17" s="103"/>
      <c r="X17" s="99"/>
      <c r="Y17" s="229"/>
      <c r="Z17" s="262"/>
      <c r="AA17" s="175"/>
      <c r="AB17" s="144"/>
      <c r="AC17" s="202"/>
    </row>
    <row r="18" spans="2:29" ht="21.75" customHeight="1">
      <c r="B18" s="130"/>
      <c r="C18" s="253"/>
      <c r="D18" s="251"/>
      <c r="E18" s="211"/>
      <c r="F18" s="262"/>
      <c r="G18" s="123"/>
      <c r="H18" s="259"/>
      <c r="I18" s="251"/>
      <c r="J18" s="220"/>
      <c r="K18" s="262"/>
      <c r="L18" s="103"/>
      <c r="M18" s="105"/>
      <c r="N18" s="103"/>
      <c r="O18" s="261"/>
      <c r="P18" s="262"/>
      <c r="Q18" s="96"/>
      <c r="R18" s="103"/>
      <c r="S18" s="103"/>
      <c r="T18" s="225"/>
      <c r="U18" s="262"/>
      <c r="V18" s="96"/>
      <c r="W18" s="103"/>
      <c r="X18" s="99"/>
      <c r="Y18" s="229"/>
      <c r="Z18" s="262"/>
      <c r="AA18" s="175"/>
      <c r="AB18" s="144"/>
      <c r="AC18" s="202"/>
    </row>
    <row r="19" spans="2:29" ht="21.75" customHeight="1">
      <c r="B19" s="130"/>
      <c r="C19" s="253"/>
      <c r="D19" s="251"/>
      <c r="E19" s="211"/>
      <c r="F19" s="532"/>
      <c r="G19" s="123"/>
      <c r="H19" s="259"/>
      <c r="I19" s="251"/>
      <c r="J19" s="220"/>
      <c r="K19" s="262"/>
      <c r="L19" s="103"/>
      <c r="M19" s="105"/>
      <c r="N19" s="103"/>
      <c r="O19" s="220"/>
      <c r="P19" s="262"/>
      <c r="Q19" s="96"/>
      <c r="R19" s="103"/>
      <c r="S19" s="103"/>
      <c r="T19" s="225"/>
      <c r="U19" s="262"/>
      <c r="V19" s="96"/>
      <c r="W19" s="103"/>
      <c r="X19" s="99"/>
      <c r="Y19" s="229"/>
      <c r="Z19" s="262"/>
      <c r="AA19" s="175"/>
      <c r="AB19" s="144"/>
      <c r="AC19" s="202"/>
    </row>
    <row r="20" spans="2:29" ht="21.75" customHeight="1">
      <c r="B20" s="130"/>
      <c r="C20" s="253"/>
      <c r="D20" s="251"/>
      <c r="E20" s="211"/>
      <c r="F20" s="262"/>
      <c r="G20" s="123"/>
      <c r="H20" s="259"/>
      <c r="I20" s="251"/>
      <c r="J20" s="220"/>
      <c r="K20" s="262"/>
      <c r="L20" s="103"/>
      <c r="M20" s="105"/>
      <c r="N20" s="103"/>
      <c r="O20" s="221"/>
      <c r="P20" s="262"/>
      <c r="Q20" s="96"/>
      <c r="R20" s="103"/>
      <c r="S20" s="103"/>
      <c r="T20" s="225"/>
      <c r="U20" s="262"/>
      <c r="V20" s="96"/>
      <c r="W20" s="103"/>
      <c r="X20" s="99"/>
      <c r="Y20" s="263"/>
      <c r="Z20" s="262"/>
      <c r="AA20" s="175"/>
      <c r="AB20" s="153"/>
      <c r="AC20" s="202"/>
    </row>
    <row r="21" spans="2:29" ht="21.75" customHeight="1">
      <c r="B21" s="130"/>
      <c r="C21" s="253"/>
      <c r="D21" s="251"/>
      <c r="E21" s="211"/>
      <c r="F21" s="262"/>
      <c r="G21" s="123"/>
      <c r="H21" s="259"/>
      <c r="I21" s="251"/>
      <c r="J21" s="221"/>
      <c r="K21" s="262"/>
      <c r="L21" s="103"/>
      <c r="M21" s="103"/>
      <c r="N21" s="103"/>
      <c r="O21" s="221"/>
      <c r="P21" s="262"/>
      <c r="Q21" s="96"/>
      <c r="R21" s="103"/>
      <c r="S21" s="103"/>
      <c r="T21" s="225"/>
      <c r="U21" s="262"/>
      <c r="V21" s="96"/>
      <c r="W21" s="103"/>
      <c r="X21" s="99"/>
      <c r="Y21" s="263"/>
      <c r="Z21" s="262"/>
      <c r="AA21" s="175"/>
      <c r="AB21" s="144" t="s">
        <v>397</v>
      </c>
      <c r="AC21" s="202"/>
    </row>
    <row r="22" spans="2:29" ht="21.75" customHeight="1">
      <c r="B22" s="126"/>
      <c r="C22" s="152"/>
      <c r="D22" s="204"/>
      <c r="E22" s="338"/>
      <c r="F22" s="451"/>
      <c r="G22" s="646" t="s">
        <v>2</v>
      </c>
      <c r="H22" s="647"/>
      <c r="I22" s="647"/>
      <c r="J22" s="222">
        <f>SUM(J6:J21)</f>
        <v>19550</v>
      </c>
      <c r="K22" s="193">
        <f>SUM(K6:K21)</f>
        <v>0</v>
      </c>
      <c r="L22" s="1"/>
      <c r="M22" s="1"/>
      <c r="N22" s="1"/>
      <c r="O22" s="516"/>
      <c r="P22" s="451"/>
      <c r="Q22" s="133"/>
      <c r="R22" s="1"/>
      <c r="S22" s="1"/>
      <c r="T22" s="212"/>
      <c r="U22" s="451"/>
      <c r="V22" s="133"/>
      <c r="W22" s="1"/>
      <c r="X22" s="124"/>
      <c r="Y22" s="517"/>
      <c r="Z22" s="451"/>
      <c r="AA22" s="176"/>
      <c r="AB22" s="201" t="s">
        <v>653</v>
      </c>
      <c r="AC22" s="509"/>
    </row>
    <row r="23" spans="2:29" ht="21.75" customHeight="1">
      <c r="B23" s="607" t="s">
        <v>2</v>
      </c>
      <c r="C23" s="608"/>
      <c r="D23" s="608"/>
      <c r="E23" s="213">
        <f>SUM(E6:E22)</f>
        <v>31550</v>
      </c>
      <c r="F23" s="453">
        <f>SUM(F6:F22)</f>
        <v>0</v>
      </c>
      <c r="G23" s="607" t="s">
        <v>122</v>
      </c>
      <c r="H23" s="608"/>
      <c r="I23" s="608"/>
      <c r="J23" s="227">
        <f>SUM(E23+J22)</f>
        <v>51100</v>
      </c>
      <c r="K23" s="168">
        <f>SUM(F23+K22)</f>
        <v>0</v>
      </c>
      <c r="L23" s="608" t="s">
        <v>2</v>
      </c>
      <c r="M23" s="608"/>
      <c r="N23" s="608"/>
      <c r="O23" s="227">
        <f>SUM(O6:O22)</f>
        <v>8900</v>
      </c>
      <c r="P23" s="505">
        <f>SUM(P6:P22)</f>
        <v>0</v>
      </c>
      <c r="Q23" s="607" t="s">
        <v>2</v>
      </c>
      <c r="R23" s="608"/>
      <c r="S23" s="608"/>
      <c r="T23" s="213">
        <f>SUM(T6:T22)</f>
        <v>13500</v>
      </c>
      <c r="U23" s="506">
        <f>SUM(U6:U22)</f>
        <v>0</v>
      </c>
      <c r="V23" s="607" t="s">
        <v>2</v>
      </c>
      <c r="W23" s="608"/>
      <c r="X23" s="609"/>
      <c r="Y23" s="231">
        <f>SUM(Y6:Y22)</f>
        <v>5350</v>
      </c>
      <c r="Z23" s="483">
        <f>SUM(Z6:Z22)</f>
        <v>0</v>
      </c>
      <c r="AA23" s="641"/>
      <c r="AB23" s="642"/>
      <c r="AC23" s="171"/>
    </row>
    <row r="24" spans="2:54" ht="27.75" customHeight="1">
      <c r="B24" s="2"/>
      <c r="C24" s="616" t="s">
        <v>139</v>
      </c>
      <c r="D24" s="616"/>
      <c r="E24" s="616"/>
      <c r="F24" s="617" t="s">
        <v>11</v>
      </c>
      <c r="G24" s="617"/>
      <c r="H24" s="618">
        <f>SUM(J31+O31+T31+Y31)</f>
        <v>13700</v>
      </c>
      <c r="I24" s="617"/>
      <c r="J24" s="9" t="s">
        <v>1</v>
      </c>
      <c r="K24" s="9" t="s">
        <v>268</v>
      </c>
      <c r="L24" s="10"/>
      <c r="M24" s="11" t="s">
        <v>123</v>
      </c>
      <c r="N24" s="10"/>
      <c r="O24" s="619">
        <f>SUM(K31+P31+U31+Z31)</f>
        <v>0</v>
      </c>
      <c r="P24" s="620"/>
      <c r="Q24" s="621" t="s">
        <v>1</v>
      </c>
      <c r="R24" s="621"/>
      <c r="S24" s="2"/>
      <c r="T24" s="5"/>
      <c r="U24" s="5"/>
      <c r="V24" s="2"/>
      <c r="W24" s="2"/>
      <c r="X24" s="2"/>
      <c r="Y24" s="2"/>
      <c r="Z24" s="2"/>
      <c r="AA24" s="606"/>
      <c r="AB24" s="606"/>
      <c r="AC24" s="5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2:29" ht="21.75" customHeight="1">
      <c r="B25" s="607" t="s">
        <v>141</v>
      </c>
      <c r="C25" s="608"/>
      <c r="D25" s="608"/>
      <c r="E25" s="608"/>
      <c r="F25" s="42" t="s">
        <v>127</v>
      </c>
      <c r="G25" s="607" t="s">
        <v>141</v>
      </c>
      <c r="H25" s="608"/>
      <c r="I25" s="608"/>
      <c r="J25" s="609"/>
      <c r="K25" s="19" t="s">
        <v>127</v>
      </c>
      <c r="L25" s="608" t="s">
        <v>142</v>
      </c>
      <c r="M25" s="608"/>
      <c r="N25" s="608"/>
      <c r="O25" s="608"/>
      <c r="P25" s="42" t="s">
        <v>127</v>
      </c>
      <c r="Q25" s="607" t="s">
        <v>143</v>
      </c>
      <c r="R25" s="608"/>
      <c r="S25" s="608"/>
      <c r="T25" s="609"/>
      <c r="U25" s="19" t="s">
        <v>127</v>
      </c>
      <c r="V25" s="607" t="s">
        <v>128</v>
      </c>
      <c r="W25" s="608"/>
      <c r="X25" s="608"/>
      <c r="Y25" s="609"/>
      <c r="Z25" s="19" t="s">
        <v>127</v>
      </c>
      <c r="AA25" s="608" t="s">
        <v>267</v>
      </c>
      <c r="AB25" s="608"/>
      <c r="AC25" s="630"/>
    </row>
    <row r="26" spans="2:29" ht="21.75" customHeight="1">
      <c r="B26" s="133"/>
      <c r="C26" s="195" t="s">
        <v>41</v>
      </c>
      <c r="D26" s="204" t="s">
        <v>480</v>
      </c>
      <c r="E26" s="210">
        <v>1550</v>
      </c>
      <c r="F26" s="215"/>
      <c r="G26" s="117"/>
      <c r="H26" s="119" t="s">
        <v>42</v>
      </c>
      <c r="I26" s="266" t="s">
        <v>425</v>
      </c>
      <c r="J26" s="228">
        <v>1850</v>
      </c>
      <c r="K26" s="215"/>
      <c r="L26" s="1"/>
      <c r="M26" s="134"/>
      <c r="N26" s="1"/>
      <c r="O26" s="210"/>
      <c r="P26" s="262"/>
      <c r="Q26" s="117"/>
      <c r="R26" s="119" t="s">
        <v>44</v>
      </c>
      <c r="S26" s="469" t="s">
        <v>475</v>
      </c>
      <c r="T26" s="228">
        <v>1000</v>
      </c>
      <c r="U26" s="215"/>
      <c r="V26" s="133"/>
      <c r="W26" s="134" t="s">
        <v>553</v>
      </c>
      <c r="X26" s="120"/>
      <c r="Y26" s="219">
        <v>600</v>
      </c>
      <c r="Z26" s="215"/>
      <c r="AA26" s="196"/>
      <c r="AB26" s="15"/>
      <c r="AC26" s="202"/>
    </row>
    <row r="27" spans="2:29" ht="21.75" customHeight="1">
      <c r="B27" s="96"/>
      <c r="C27" s="105" t="s">
        <v>43</v>
      </c>
      <c r="D27" s="132" t="s">
        <v>668</v>
      </c>
      <c r="E27" s="525">
        <v>4300</v>
      </c>
      <c r="F27" s="215"/>
      <c r="G27" s="96"/>
      <c r="H27" s="105" t="s">
        <v>45</v>
      </c>
      <c r="I27" s="131" t="s">
        <v>427</v>
      </c>
      <c r="J27" s="229">
        <v>1150</v>
      </c>
      <c r="K27" s="215"/>
      <c r="L27" s="103"/>
      <c r="M27" s="105"/>
      <c r="N27" s="103"/>
      <c r="O27" s="211"/>
      <c r="P27" s="262"/>
      <c r="Q27" s="96"/>
      <c r="R27" s="105" t="s">
        <v>665</v>
      </c>
      <c r="S27" s="97"/>
      <c r="T27" s="229">
        <v>500</v>
      </c>
      <c r="U27" s="215"/>
      <c r="V27" s="96"/>
      <c r="W27" s="105"/>
      <c r="X27" s="99"/>
      <c r="Y27" s="220"/>
      <c r="Z27" s="262"/>
      <c r="AA27" s="196"/>
      <c r="AB27" s="15"/>
      <c r="AC27" s="202"/>
    </row>
    <row r="28" spans="2:29" ht="21.75" customHeight="1">
      <c r="B28" s="96"/>
      <c r="C28" s="105" t="s">
        <v>129</v>
      </c>
      <c r="D28" s="218" t="s">
        <v>428</v>
      </c>
      <c r="E28" s="211">
        <v>1600</v>
      </c>
      <c r="F28" s="215"/>
      <c r="G28" s="96"/>
      <c r="H28" s="105" t="s">
        <v>46</v>
      </c>
      <c r="I28" s="131" t="s">
        <v>429</v>
      </c>
      <c r="J28" s="229">
        <v>1150</v>
      </c>
      <c r="K28" s="215"/>
      <c r="L28" s="103"/>
      <c r="M28" s="103"/>
      <c r="N28" s="103"/>
      <c r="O28" s="211"/>
      <c r="P28" s="262"/>
      <c r="Q28" s="96"/>
      <c r="R28" s="105"/>
      <c r="S28" s="97"/>
      <c r="T28" s="229"/>
      <c r="U28" s="262"/>
      <c r="V28" s="96"/>
      <c r="W28" s="103"/>
      <c r="X28" s="99"/>
      <c r="Y28" s="220"/>
      <c r="Z28" s="262"/>
      <c r="AA28" s="196"/>
      <c r="AB28" s="15"/>
      <c r="AC28" s="202"/>
    </row>
    <row r="29" spans="2:29" ht="21.75" customHeight="1">
      <c r="B29" s="96"/>
      <c r="C29" s="105"/>
      <c r="D29" s="132"/>
      <c r="E29" s="211"/>
      <c r="F29" s="262"/>
      <c r="G29" s="96"/>
      <c r="H29" s="105"/>
      <c r="I29" s="217"/>
      <c r="J29" s="220"/>
      <c r="K29" s="262"/>
      <c r="L29" s="103"/>
      <c r="M29" s="103"/>
      <c r="N29" s="103"/>
      <c r="O29" s="211"/>
      <c r="P29" s="262"/>
      <c r="Q29" s="96"/>
      <c r="R29" s="105"/>
      <c r="S29" s="99"/>
      <c r="T29" s="247"/>
      <c r="U29" s="262"/>
      <c r="V29" s="96"/>
      <c r="W29" s="103"/>
      <c r="X29" s="99"/>
      <c r="Y29" s="274"/>
      <c r="Z29" s="262"/>
      <c r="AA29" s="196"/>
      <c r="AB29" s="15"/>
      <c r="AC29" s="202"/>
    </row>
    <row r="30" spans="2:29" ht="21.75" customHeight="1">
      <c r="B30" s="133"/>
      <c r="C30" s="134"/>
      <c r="D30" s="145"/>
      <c r="E30" s="241"/>
      <c r="F30" s="451"/>
      <c r="G30" s="646" t="s">
        <v>2</v>
      </c>
      <c r="H30" s="647"/>
      <c r="I30" s="647"/>
      <c r="J30" s="222">
        <f>SUM(J26:J29)</f>
        <v>4150</v>
      </c>
      <c r="K30" s="193">
        <f>SUM(K26:K29)</f>
        <v>0</v>
      </c>
      <c r="L30" s="1"/>
      <c r="M30" s="1"/>
      <c r="N30" s="1"/>
      <c r="O30" s="241"/>
      <c r="P30" s="451"/>
      <c r="Q30" s="133"/>
      <c r="R30" s="134"/>
      <c r="S30" s="124"/>
      <c r="T30" s="282"/>
      <c r="U30" s="451"/>
      <c r="V30" s="133"/>
      <c r="W30" s="1"/>
      <c r="X30" s="124"/>
      <c r="Y30" s="280"/>
      <c r="Z30" s="451"/>
      <c r="AA30" s="196"/>
      <c r="AB30" s="15"/>
      <c r="AC30" s="202"/>
    </row>
    <row r="31" spans="2:29" ht="21.75" customHeight="1">
      <c r="B31" s="607" t="s">
        <v>2</v>
      </c>
      <c r="C31" s="608"/>
      <c r="D31" s="608"/>
      <c r="E31" s="213">
        <f>SUM(E26:E30)</f>
        <v>7450</v>
      </c>
      <c r="F31" s="216">
        <f>SUM(F26:F30)</f>
        <v>0</v>
      </c>
      <c r="G31" s="607" t="s">
        <v>122</v>
      </c>
      <c r="H31" s="608"/>
      <c r="I31" s="608"/>
      <c r="J31" s="227">
        <f>SUM(E31+J30)</f>
        <v>11600</v>
      </c>
      <c r="K31" s="168">
        <f>SUM(K30+F31)</f>
        <v>0</v>
      </c>
      <c r="L31" s="608" t="s">
        <v>2</v>
      </c>
      <c r="M31" s="608"/>
      <c r="N31" s="608"/>
      <c r="O31" s="213">
        <f>SUM(O26:O30)</f>
        <v>0</v>
      </c>
      <c r="P31" s="499">
        <f>SUM(P26:P30)</f>
        <v>0</v>
      </c>
      <c r="Q31" s="607" t="s">
        <v>2</v>
      </c>
      <c r="R31" s="608"/>
      <c r="S31" s="609"/>
      <c r="T31" s="231">
        <f>SUM(T26:T30)</f>
        <v>1500</v>
      </c>
      <c r="U31" s="483">
        <f>SUM(U26:U30)</f>
        <v>0</v>
      </c>
      <c r="V31" s="607" t="s">
        <v>2</v>
      </c>
      <c r="W31" s="608"/>
      <c r="X31" s="609"/>
      <c r="Y31" s="227">
        <f>SUM(Y26:Y30)</f>
        <v>600</v>
      </c>
      <c r="Z31" s="483">
        <f>SUM(Z26:Z30)</f>
        <v>0</v>
      </c>
      <c r="AA31" s="643"/>
      <c r="AB31" s="643"/>
      <c r="AC31" s="178"/>
    </row>
    <row r="32" spans="2:30" ht="13.5" customHeight="1">
      <c r="B32" s="14" t="s">
        <v>606</v>
      </c>
      <c r="C32" s="13"/>
      <c r="D32" s="1"/>
      <c r="E32" s="223"/>
      <c r="F32" s="454"/>
      <c r="G32" s="1"/>
      <c r="H32" s="1"/>
      <c r="I32" s="1"/>
      <c r="J32" s="223"/>
      <c r="K32" s="455"/>
      <c r="L32" s="1"/>
      <c r="M32" s="1"/>
      <c r="N32" s="1"/>
      <c r="O32" s="223"/>
      <c r="P32" s="191"/>
      <c r="Q32" s="1"/>
      <c r="R32" s="1"/>
      <c r="S32" s="1"/>
      <c r="T32" s="223"/>
      <c r="U32" s="455"/>
      <c r="V32" s="1"/>
      <c r="W32" s="1"/>
      <c r="X32" s="1"/>
      <c r="Y32" s="223"/>
      <c r="Z32" s="191"/>
      <c r="AA32" s="110"/>
      <c r="AB32" s="41"/>
      <c r="AC32" s="7"/>
      <c r="AD32" s="110"/>
    </row>
    <row r="33" spans="2:29" ht="14.25" customHeight="1">
      <c r="B33" s="639" t="s">
        <v>610</v>
      </c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</row>
    <row r="34" spans="2:29" ht="14.25" customHeight="1">
      <c r="B34" s="639" t="s">
        <v>607</v>
      </c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</row>
    <row r="35" spans="2:29" ht="13.5">
      <c r="B35" s="639" t="s">
        <v>608</v>
      </c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640"/>
      <c r="AA35" s="640"/>
      <c r="AB35" s="640"/>
      <c r="AC35" s="640"/>
    </row>
    <row r="36" spans="2:26" ht="8.25" customHeight="1">
      <c r="B36" s="14"/>
      <c r="C36" s="1"/>
      <c r="D36" s="1"/>
      <c r="E36" s="223"/>
      <c r="F36" s="454"/>
      <c r="G36" s="1"/>
      <c r="H36" s="1"/>
      <c r="I36" s="1"/>
      <c r="J36" s="223"/>
      <c r="K36" s="455"/>
      <c r="L36" s="1"/>
      <c r="M36" s="1"/>
      <c r="N36" s="1"/>
      <c r="O36" s="223"/>
      <c r="P36" s="191"/>
      <c r="Q36" s="1"/>
      <c r="R36" s="1"/>
      <c r="S36" s="1"/>
      <c r="T36" s="223"/>
      <c r="U36" s="455"/>
      <c r="V36" s="1"/>
      <c r="W36" s="1"/>
      <c r="X36" s="1"/>
      <c r="Y36" s="223"/>
      <c r="Z36" s="191"/>
    </row>
    <row r="37" spans="2:31" ht="14.25">
      <c r="B37" s="94" t="s">
        <v>367</v>
      </c>
      <c r="C37" s="2"/>
      <c r="E37" s="2"/>
      <c r="F37" s="2"/>
      <c r="J37" s="2"/>
      <c r="K37" s="2"/>
      <c r="M37" s="2"/>
      <c r="O37" s="2"/>
      <c r="P37" s="2"/>
      <c r="R37" s="1"/>
      <c r="T37" s="148"/>
      <c r="U37" s="5"/>
      <c r="AA37" s="110"/>
      <c r="AB37" s="41" t="str">
        <f>'表紙'!P36</f>
        <v>（2022年5月現在）</v>
      </c>
      <c r="AC37" s="7" t="s">
        <v>368</v>
      </c>
      <c r="AD37" s="110"/>
      <c r="AE37" s="7"/>
    </row>
  </sheetData>
  <sheetProtection password="CCCF" sheet="1" selectLockedCells="1"/>
  <mergeCells count="54">
    <mergeCell ref="B33:AC33"/>
    <mergeCell ref="B34:AC34"/>
    <mergeCell ref="B35:AC35"/>
    <mergeCell ref="V23:X23"/>
    <mergeCell ref="L23:N23"/>
    <mergeCell ref="W3:Y3"/>
    <mergeCell ref="V5:Y5"/>
    <mergeCell ref="Q4:R4"/>
    <mergeCell ref="L5:O5"/>
    <mergeCell ref="Q23:S23"/>
    <mergeCell ref="Q24:R24"/>
    <mergeCell ref="Q5:T5"/>
    <mergeCell ref="B23:D23"/>
    <mergeCell ref="B25:E25"/>
    <mergeCell ref="C24:E24"/>
    <mergeCell ref="F24:G24"/>
    <mergeCell ref="H24:I24"/>
    <mergeCell ref="O24:P24"/>
    <mergeCell ref="R17:T17"/>
    <mergeCell ref="C4:E4"/>
    <mergeCell ref="F4:G4"/>
    <mergeCell ref="G23:I23"/>
    <mergeCell ref="G22:I22"/>
    <mergeCell ref="H4:I4"/>
    <mergeCell ref="O4:P4"/>
    <mergeCell ref="B5:E5"/>
    <mergeCell ref="G5:J5"/>
    <mergeCell ref="B31:D31"/>
    <mergeCell ref="G31:I31"/>
    <mergeCell ref="L31:N31"/>
    <mergeCell ref="Q31:S31"/>
    <mergeCell ref="V31:X31"/>
    <mergeCell ref="Q25:T25"/>
    <mergeCell ref="G30:I30"/>
    <mergeCell ref="V25:Y25"/>
    <mergeCell ref="L25:O25"/>
    <mergeCell ref="G25:J25"/>
    <mergeCell ref="W2:Y2"/>
    <mergeCell ref="E2:G2"/>
    <mergeCell ref="N2:P2"/>
    <mergeCell ref="Q2:V2"/>
    <mergeCell ref="E3:G3"/>
    <mergeCell ref="H3:M3"/>
    <mergeCell ref="N3:P3"/>
    <mergeCell ref="Q3:V3"/>
    <mergeCell ref="H2:M2"/>
    <mergeCell ref="AA23:AB23"/>
    <mergeCell ref="AA24:AB24"/>
    <mergeCell ref="AA25:AC25"/>
    <mergeCell ref="AA31:AB31"/>
    <mergeCell ref="Z2:AC2"/>
    <mergeCell ref="Z3:AB3"/>
    <mergeCell ref="AA5:AC5"/>
    <mergeCell ref="AB10:AC10"/>
  </mergeCells>
  <conditionalFormatting sqref="F6">
    <cfRule type="expression" priority="111" dxfId="0" stopIfTrue="1">
      <formula>F6&gt;E6</formula>
    </cfRule>
  </conditionalFormatting>
  <conditionalFormatting sqref="F7">
    <cfRule type="expression" priority="110" dxfId="0" stopIfTrue="1">
      <formula>F7&gt;E7</formula>
    </cfRule>
  </conditionalFormatting>
  <conditionalFormatting sqref="F8">
    <cfRule type="expression" priority="109" dxfId="0" stopIfTrue="1">
      <formula>F8&gt;E8</formula>
    </cfRule>
  </conditionalFormatting>
  <conditionalFormatting sqref="F9">
    <cfRule type="expression" priority="108" dxfId="0" stopIfTrue="1">
      <formula>F9&gt;E9</formula>
    </cfRule>
  </conditionalFormatting>
  <conditionalFormatting sqref="F10">
    <cfRule type="expression" priority="107" dxfId="0" stopIfTrue="1">
      <formula>F10&gt;E10</formula>
    </cfRule>
  </conditionalFormatting>
  <conditionalFormatting sqref="F11">
    <cfRule type="expression" priority="106" dxfId="0" stopIfTrue="1">
      <formula>F11&gt;E11</formula>
    </cfRule>
  </conditionalFormatting>
  <conditionalFormatting sqref="F12">
    <cfRule type="expression" priority="105" dxfId="0" stopIfTrue="1">
      <formula>F12&gt;E12</formula>
    </cfRule>
  </conditionalFormatting>
  <conditionalFormatting sqref="F13">
    <cfRule type="expression" priority="103" dxfId="0" stopIfTrue="1">
      <formula>F13&gt;E13</formula>
    </cfRule>
  </conditionalFormatting>
  <conditionalFormatting sqref="F14">
    <cfRule type="expression" priority="102" dxfId="0" stopIfTrue="1">
      <formula>F14&gt;E14</formula>
    </cfRule>
  </conditionalFormatting>
  <conditionalFormatting sqref="F15">
    <cfRule type="expression" priority="101" dxfId="0" stopIfTrue="1">
      <formula>F15&gt;E15</formula>
    </cfRule>
  </conditionalFormatting>
  <conditionalFormatting sqref="F16">
    <cfRule type="expression" priority="100" dxfId="0" stopIfTrue="1">
      <formula>F16&gt;E16</formula>
    </cfRule>
  </conditionalFormatting>
  <conditionalFormatting sqref="F17">
    <cfRule type="expression" priority="99" dxfId="0" stopIfTrue="1">
      <formula>F17&gt;E17</formula>
    </cfRule>
  </conditionalFormatting>
  <conditionalFormatting sqref="F18">
    <cfRule type="expression" priority="98" dxfId="0" stopIfTrue="1">
      <formula>F18&gt;E18</formula>
    </cfRule>
  </conditionalFormatting>
  <conditionalFormatting sqref="F19">
    <cfRule type="expression" priority="97" dxfId="0" stopIfTrue="1">
      <formula>F19&gt;E19</formula>
    </cfRule>
  </conditionalFormatting>
  <conditionalFormatting sqref="F20">
    <cfRule type="expression" priority="96" dxfId="0" stopIfTrue="1">
      <formula>F20&gt;E20</formula>
    </cfRule>
  </conditionalFormatting>
  <conditionalFormatting sqref="K6">
    <cfRule type="expression" priority="94" dxfId="0" stopIfTrue="1">
      <formula>K6&gt;J6</formula>
    </cfRule>
  </conditionalFormatting>
  <conditionalFormatting sqref="K7">
    <cfRule type="expression" priority="93" dxfId="0" stopIfTrue="1">
      <formula>K7&gt;J7</formula>
    </cfRule>
  </conditionalFormatting>
  <conditionalFormatting sqref="K8">
    <cfRule type="expression" priority="92" dxfId="0" stopIfTrue="1">
      <formula>K8&gt;J8</formula>
    </cfRule>
  </conditionalFormatting>
  <conditionalFormatting sqref="K9">
    <cfRule type="expression" priority="91" dxfId="0" stopIfTrue="1">
      <formula>K9&gt;J9</formula>
    </cfRule>
  </conditionalFormatting>
  <conditionalFormatting sqref="K10">
    <cfRule type="expression" priority="90" dxfId="0" stopIfTrue="1">
      <formula>K10&gt;J10</formula>
    </cfRule>
  </conditionalFormatting>
  <conditionalFormatting sqref="K11">
    <cfRule type="expression" priority="89" dxfId="0" stopIfTrue="1">
      <formula>K11&gt;J11</formula>
    </cfRule>
  </conditionalFormatting>
  <conditionalFormatting sqref="K12">
    <cfRule type="expression" priority="88" dxfId="0" stopIfTrue="1">
      <formula>K12&gt;J12</formula>
    </cfRule>
  </conditionalFormatting>
  <conditionalFormatting sqref="K13">
    <cfRule type="expression" priority="87" dxfId="0" stopIfTrue="1">
      <formula>K13&gt;J13</formula>
    </cfRule>
  </conditionalFormatting>
  <conditionalFormatting sqref="K14">
    <cfRule type="expression" priority="86" dxfId="0" stopIfTrue="1">
      <formula>K14&gt;J14</formula>
    </cfRule>
  </conditionalFormatting>
  <conditionalFormatting sqref="Z6">
    <cfRule type="expression" priority="61" dxfId="0" stopIfTrue="1">
      <formula>Z6&gt;Y6</formula>
    </cfRule>
  </conditionalFormatting>
  <conditionalFormatting sqref="Z7">
    <cfRule type="expression" priority="60" dxfId="0" stopIfTrue="1">
      <formula>Z7&gt;Y7</formula>
    </cfRule>
  </conditionalFormatting>
  <conditionalFormatting sqref="Z8">
    <cfRule type="expression" priority="59" dxfId="0" stopIfTrue="1">
      <formula>Z8&gt;Y8</formula>
    </cfRule>
  </conditionalFormatting>
  <conditionalFormatting sqref="Z9">
    <cfRule type="expression" priority="58" dxfId="0" stopIfTrue="1">
      <formula>Z9&gt;Y9</formula>
    </cfRule>
  </conditionalFormatting>
  <conditionalFormatting sqref="Z10">
    <cfRule type="expression" priority="57" dxfId="0" stopIfTrue="1">
      <formula>Z10&gt;Y10</formula>
    </cfRule>
  </conditionalFormatting>
  <conditionalFormatting sqref="Z11">
    <cfRule type="expression" priority="56" dxfId="0" stopIfTrue="1">
      <formula>Z11&gt;Y11</formula>
    </cfRule>
  </conditionalFormatting>
  <conditionalFormatting sqref="Z12">
    <cfRule type="expression" priority="55" dxfId="0" stopIfTrue="1">
      <formula>Z12&gt;Y12</formula>
    </cfRule>
  </conditionalFormatting>
  <conditionalFormatting sqref="Z13">
    <cfRule type="expression" priority="54" dxfId="0" stopIfTrue="1">
      <formula>Z13&gt;Y13</formula>
    </cfRule>
  </conditionalFormatting>
  <conditionalFormatting sqref="Z14">
    <cfRule type="expression" priority="53" dxfId="0" stopIfTrue="1">
      <formula>Z14&gt;Y14</formula>
    </cfRule>
  </conditionalFormatting>
  <conditionalFormatting sqref="Z15">
    <cfRule type="expression" priority="52" dxfId="0" stopIfTrue="1">
      <formula>Z15&gt;Y15</formula>
    </cfRule>
  </conditionalFormatting>
  <conditionalFormatting sqref="Z16">
    <cfRule type="expression" priority="51" dxfId="0" stopIfTrue="1">
      <formula>Z16&gt;Y16</formula>
    </cfRule>
  </conditionalFormatting>
  <conditionalFormatting sqref="F26">
    <cfRule type="expression" priority="49" dxfId="0" stopIfTrue="1">
      <formula>F26&gt;E26</formula>
    </cfRule>
  </conditionalFormatting>
  <conditionalFormatting sqref="F27">
    <cfRule type="expression" priority="48" dxfId="0" stopIfTrue="1">
      <formula>F27&gt;E27</formula>
    </cfRule>
  </conditionalFormatting>
  <conditionalFormatting sqref="F28">
    <cfRule type="expression" priority="47" dxfId="0" stopIfTrue="1">
      <formula>F28&gt;E28</formula>
    </cfRule>
  </conditionalFormatting>
  <conditionalFormatting sqref="K26">
    <cfRule type="expression" priority="46" dxfId="0" stopIfTrue="1">
      <formula>K26&gt;J26</formula>
    </cfRule>
  </conditionalFormatting>
  <conditionalFormatting sqref="K27">
    <cfRule type="expression" priority="45" dxfId="0" stopIfTrue="1">
      <formula>K27&gt;J27</formula>
    </cfRule>
  </conditionalFormatting>
  <conditionalFormatting sqref="K28">
    <cfRule type="expression" priority="44" dxfId="0" stopIfTrue="1">
      <formula>K28&gt;J28</formula>
    </cfRule>
  </conditionalFormatting>
  <conditionalFormatting sqref="P26">
    <cfRule type="expression" priority="43" dxfId="0" stopIfTrue="1">
      <formula>P26&gt;O26</formula>
    </cfRule>
  </conditionalFormatting>
  <conditionalFormatting sqref="P27">
    <cfRule type="expression" priority="42" dxfId="0" stopIfTrue="1">
      <formula>P27&gt;O27</formula>
    </cfRule>
  </conditionalFormatting>
  <conditionalFormatting sqref="U26">
    <cfRule type="expression" priority="41" dxfId="0" stopIfTrue="1">
      <formula>U26&gt;T26</formula>
    </cfRule>
  </conditionalFormatting>
  <conditionalFormatting sqref="U27">
    <cfRule type="expression" priority="40" dxfId="0" stopIfTrue="1">
      <formula>U27&gt;T27</formula>
    </cfRule>
  </conditionalFormatting>
  <conditionalFormatting sqref="U28">
    <cfRule type="expression" priority="39" dxfId="0" stopIfTrue="1">
      <formula>U28&gt;T28</formula>
    </cfRule>
  </conditionalFormatting>
  <conditionalFormatting sqref="Z26">
    <cfRule type="expression" priority="38" dxfId="0" stopIfTrue="1">
      <formula>Z26&gt;Y26</formula>
    </cfRule>
  </conditionalFormatting>
  <conditionalFormatting sqref="Z6">
    <cfRule type="expression" priority="36" dxfId="0" stopIfTrue="1">
      <formula>Z6&gt;Y6</formula>
    </cfRule>
  </conditionalFormatting>
  <conditionalFormatting sqref="Z7">
    <cfRule type="expression" priority="35" dxfId="0" stopIfTrue="1">
      <formula>Z7&gt;Y7</formula>
    </cfRule>
  </conditionalFormatting>
  <conditionalFormatting sqref="Z8">
    <cfRule type="expression" priority="34" dxfId="0" stopIfTrue="1">
      <formula>Z8&gt;Y8</formula>
    </cfRule>
  </conditionalFormatting>
  <conditionalFormatting sqref="Z9">
    <cfRule type="expression" priority="33" dxfId="0" stopIfTrue="1">
      <formula>Z9&gt;Y9</formula>
    </cfRule>
  </conditionalFormatting>
  <conditionalFormatting sqref="Z10">
    <cfRule type="expression" priority="32" dxfId="0" stopIfTrue="1">
      <formula>Z10&gt;Y10</formula>
    </cfRule>
  </conditionalFormatting>
  <conditionalFormatting sqref="Z11">
    <cfRule type="expression" priority="31" dxfId="0" stopIfTrue="1">
      <formula>Z11&gt;Y11</formula>
    </cfRule>
  </conditionalFormatting>
  <conditionalFormatting sqref="Z12">
    <cfRule type="expression" priority="30" dxfId="0" stopIfTrue="1">
      <formula>Z12&gt;Y12</formula>
    </cfRule>
  </conditionalFormatting>
  <conditionalFormatting sqref="Z13">
    <cfRule type="expression" priority="29" dxfId="0" stopIfTrue="1">
      <formula>Z13&gt;Y13</formula>
    </cfRule>
  </conditionalFormatting>
  <conditionalFormatting sqref="Z14">
    <cfRule type="expression" priority="28" dxfId="0" stopIfTrue="1">
      <formula>Z14&gt;Y14</formula>
    </cfRule>
  </conditionalFormatting>
  <conditionalFormatting sqref="Z15">
    <cfRule type="expression" priority="27" dxfId="0" stopIfTrue="1">
      <formula>Z15&gt;Y15</formula>
    </cfRule>
  </conditionalFormatting>
  <conditionalFormatting sqref="Z16">
    <cfRule type="expression" priority="26" dxfId="0" stopIfTrue="1">
      <formula>Z16&gt;Y16</formula>
    </cfRule>
  </conditionalFormatting>
  <conditionalFormatting sqref="P6">
    <cfRule type="expression" priority="25" dxfId="0" stopIfTrue="1">
      <formula>P6&gt;O6</formula>
    </cfRule>
  </conditionalFormatting>
  <conditionalFormatting sqref="P7">
    <cfRule type="expression" priority="20" dxfId="0" stopIfTrue="1">
      <formula>P7&gt;O7</formula>
    </cfRule>
  </conditionalFormatting>
  <conditionalFormatting sqref="P8">
    <cfRule type="expression" priority="19" dxfId="0" stopIfTrue="1">
      <formula>P8&gt;O8</formula>
    </cfRule>
  </conditionalFormatting>
  <conditionalFormatting sqref="P9">
    <cfRule type="expression" priority="18" dxfId="0" stopIfTrue="1">
      <formula>P9&gt;O9</formula>
    </cfRule>
  </conditionalFormatting>
  <conditionalFormatting sqref="P10">
    <cfRule type="expression" priority="17" dxfId="0" stopIfTrue="1">
      <formula>P10&gt;O10</formula>
    </cfRule>
  </conditionalFormatting>
  <conditionalFormatting sqref="U6">
    <cfRule type="expression" priority="16" dxfId="0" stopIfTrue="1">
      <formula>U6&gt;T6</formula>
    </cfRule>
  </conditionalFormatting>
  <conditionalFormatting sqref="U7">
    <cfRule type="expression" priority="15" dxfId="0" stopIfTrue="1">
      <formula>U7&gt;T7</formula>
    </cfRule>
  </conditionalFormatting>
  <conditionalFormatting sqref="U8">
    <cfRule type="expression" priority="14" dxfId="0" stopIfTrue="1">
      <formula>U8&gt;T8</formula>
    </cfRule>
  </conditionalFormatting>
  <conditionalFormatting sqref="U9">
    <cfRule type="expression" priority="13" dxfId="0" stopIfTrue="1">
      <formula>U9&gt;T9</formula>
    </cfRule>
  </conditionalFormatting>
  <conditionalFormatting sqref="U10">
    <cfRule type="expression" priority="12" dxfId="0" stopIfTrue="1">
      <formula>U10&gt;T10</formula>
    </cfRule>
  </conditionalFormatting>
  <conditionalFormatting sqref="U11">
    <cfRule type="expression" priority="11" dxfId="0" stopIfTrue="1">
      <formula>U11&gt;T11</formula>
    </cfRule>
  </conditionalFormatting>
  <conditionalFormatting sqref="U12">
    <cfRule type="expression" priority="10" dxfId="0" stopIfTrue="1">
      <formula>U12&gt;T12</formula>
    </cfRule>
  </conditionalFormatting>
  <conditionalFormatting sqref="U13">
    <cfRule type="expression" priority="9" dxfId="0" stopIfTrue="1">
      <formula>U13&gt;T13</formula>
    </cfRule>
  </conditionalFormatting>
  <conditionalFormatting sqref="U14">
    <cfRule type="expression" priority="8" dxfId="0" stopIfTrue="1">
      <formula>U14&gt;T14</formula>
    </cfRule>
  </conditionalFormatting>
  <conditionalFormatting sqref="U15">
    <cfRule type="expression" priority="7" dxfId="0" stopIfTrue="1">
      <formula>U15&gt;T15</formula>
    </cfRule>
  </conditionalFormatting>
  <conditionalFormatting sqref="U16">
    <cfRule type="expression" priority="6" dxfId="0" stopIfTrue="1">
      <formula>U16&gt;T16</formula>
    </cfRule>
  </conditionalFormatting>
  <conditionalFormatting sqref="F29:F30 K29 P28:P30 U29:U30 Z27:Z30 Z17:Z22 U17:U22 P11:P22 K15:K21 F21:F22">
    <cfRule type="expression" priority="5" dxfId="0" stopIfTrue="1">
      <formula>F11&gt;E11</formula>
    </cfRule>
  </conditionalFormatting>
  <conditionalFormatting sqref="F18">
    <cfRule type="expression" priority="3" dxfId="0" stopIfTrue="1">
      <formula>F18&gt;E18</formula>
    </cfRule>
  </conditionalFormatting>
  <conditionalFormatting sqref="F19">
    <cfRule type="expression" priority="2" dxfId="0" stopIfTrue="1">
      <formula>F19&gt;E19</formula>
    </cfRule>
  </conditionalFormatting>
  <conditionalFormatting sqref="F20">
    <cfRule type="expression" priority="1" dxfId="0" stopIfTrue="1">
      <formula>F20&gt;E20</formula>
    </cfRule>
  </conditionalFormatting>
  <dataValidations count="3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Z26:Z30 P26:P30 U17:U22 K6:K21 U26:U30 Z6:Z22 F26:F30 K26:K29 P11:P22 F6:F22">
      <formula1>AND(Z26&lt;=Y26,MOD(Z26,50)=0)</formula1>
    </dataValidation>
    <dataValidation operator="lessThanOrEqual" allowBlank="1" showInputMessage="1" showErrorMessage="1" sqref="C32:Z32 C36:Z36 B32:B36 H3:M3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U6:U16 P6:P10">
      <formula1>AND(U6&lt;=T6,MOD(U6,50)=0)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S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15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15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23" ht="9" customHeight="1">
      <c r="G1" s="2"/>
      <c r="H1" s="2"/>
      <c r="I1" s="1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1"/>
      <c r="DS1" s="2"/>
    </row>
    <row r="2" spans="2:123" ht="28.5" customHeight="1">
      <c r="B2" s="12" t="s">
        <v>121</v>
      </c>
      <c r="C2" s="12"/>
      <c r="D2" s="155"/>
      <c r="E2" s="607" t="s">
        <v>6</v>
      </c>
      <c r="F2" s="608"/>
      <c r="G2" s="630"/>
      <c r="H2" s="623">
        <f>'表紙'!E3</f>
        <v>0</v>
      </c>
      <c r="I2" s="624"/>
      <c r="J2" s="624"/>
      <c r="K2" s="624"/>
      <c r="L2" s="624"/>
      <c r="M2" s="625"/>
      <c r="N2" s="607" t="s">
        <v>7</v>
      </c>
      <c r="O2" s="608"/>
      <c r="P2" s="630"/>
      <c r="Q2" s="624">
        <f>'表紙'!K3</f>
        <v>0</v>
      </c>
      <c r="R2" s="624"/>
      <c r="S2" s="624"/>
      <c r="T2" s="624"/>
      <c r="U2" s="624"/>
      <c r="V2" s="625"/>
      <c r="W2" s="607" t="s">
        <v>8</v>
      </c>
      <c r="X2" s="608"/>
      <c r="Y2" s="630"/>
      <c r="Z2" s="623">
        <f>'表紙'!P3</f>
        <v>0</v>
      </c>
      <c r="AA2" s="624"/>
      <c r="AB2" s="624"/>
      <c r="AC2" s="625"/>
      <c r="DS2" s="2"/>
    </row>
    <row r="3" spans="2:29" ht="28.5" customHeight="1">
      <c r="B3" s="6"/>
      <c r="C3" s="6"/>
      <c r="D3" s="156"/>
      <c r="E3" s="603" t="s">
        <v>9</v>
      </c>
      <c r="F3" s="604"/>
      <c r="G3" s="635"/>
      <c r="H3" s="636">
        <f>'表紙'!E4</f>
        <v>0</v>
      </c>
      <c r="I3" s="637"/>
      <c r="J3" s="637"/>
      <c r="K3" s="637"/>
      <c r="L3" s="637"/>
      <c r="M3" s="638"/>
      <c r="N3" s="607" t="s">
        <v>269</v>
      </c>
      <c r="O3" s="608"/>
      <c r="P3" s="630"/>
      <c r="Q3" s="628">
        <f>'表紙'!K4</f>
        <v>0</v>
      </c>
      <c r="R3" s="628"/>
      <c r="S3" s="628"/>
      <c r="T3" s="628"/>
      <c r="U3" s="628"/>
      <c r="V3" s="629"/>
      <c r="W3" s="607" t="s">
        <v>10</v>
      </c>
      <c r="X3" s="608"/>
      <c r="Y3" s="630"/>
      <c r="Z3" s="626">
        <f>SUM(O4+O23)</f>
        <v>0</v>
      </c>
      <c r="AA3" s="655"/>
      <c r="AB3" s="655"/>
      <c r="AC3" s="40" t="s">
        <v>1</v>
      </c>
    </row>
    <row r="4" spans="3:18" s="8" customFormat="1" ht="27.75" customHeight="1">
      <c r="C4" s="616" t="s">
        <v>144</v>
      </c>
      <c r="D4" s="616"/>
      <c r="E4" s="616"/>
      <c r="F4" s="617" t="s">
        <v>11</v>
      </c>
      <c r="G4" s="617"/>
      <c r="H4" s="618">
        <f>SUM(E22+J22+O22+T22+Y22)</f>
        <v>49800</v>
      </c>
      <c r="I4" s="618"/>
      <c r="J4" s="9" t="s">
        <v>1</v>
      </c>
      <c r="K4" s="9" t="s">
        <v>268</v>
      </c>
      <c r="L4" s="10"/>
      <c r="M4" s="11" t="s">
        <v>123</v>
      </c>
      <c r="N4" s="10"/>
      <c r="O4" s="619">
        <f>SUM(F22,K22,P22,U22,Z22)</f>
        <v>0</v>
      </c>
      <c r="P4" s="620"/>
      <c r="Q4" s="621" t="s">
        <v>1</v>
      </c>
      <c r="R4" s="621"/>
    </row>
    <row r="5" spans="2:29" ht="21.75" customHeight="1">
      <c r="B5" s="607" t="s">
        <v>141</v>
      </c>
      <c r="C5" s="608"/>
      <c r="D5" s="608"/>
      <c r="E5" s="609"/>
      <c r="F5" s="18" t="s">
        <v>127</v>
      </c>
      <c r="G5" s="607"/>
      <c r="H5" s="608"/>
      <c r="I5" s="608"/>
      <c r="J5" s="608"/>
      <c r="K5" s="38"/>
      <c r="L5" s="608" t="s">
        <v>142</v>
      </c>
      <c r="M5" s="608"/>
      <c r="N5" s="608"/>
      <c r="O5" s="609"/>
      <c r="P5" s="18" t="s">
        <v>127</v>
      </c>
      <c r="Q5" s="607" t="s">
        <v>143</v>
      </c>
      <c r="R5" s="608"/>
      <c r="S5" s="608"/>
      <c r="T5" s="608"/>
      <c r="U5" s="38" t="s">
        <v>127</v>
      </c>
      <c r="V5" s="608" t="s">
        <v>128</v>
      </c>
      <c r="W5" s="608"/>
      <c r="X5" s="608"/>
      <c r="Y5" s="609"/>
      <c r="Z5" s="18" t="s">
        <v>127</v>
      </c>
      <c r="AA5" s="622" t="s">
        <v>267</v>
      </c>
      <c r="AB5" s="612"/>
      <c r="AC5" s="613"/>
    </row>
    <row r="6" spans="2:29" ht="21.75" customHeight="1">
      <c r="B6" s="133"/>
      <c r="C6" s="203" t="s">
        <v>76</v>
      </c>
      <c r="D6" s="204" t="s">
        <v>418</v>
      </c>
      <c r="E6" s="219">
        <v>1600</v>
      </c>
      <c r="F6" s="448"/>
      <c r="G6" s="173"/>
      <c r="H6" s="656"/>
      <c r="I6" s="657"/>
      <c r="J6" s="223"/>
      <c r="K6" s="262"/>
      <c r="L6" s="1"/>
      <c r="M6" s="134" t="s">
        <v>430</v>
      </c>
      <c r="N6" s="236"/>
      <c r="O6" s="529">
        <v>800</v>
      </c>
      <c r="P6" s="448"/>
      <c r="Q6" s="117"/>
      <c r="R6" s="119" t="s">
        <v>47</v>
      </c>
      <c r="S6" s="469"/>
      <c r="T6" s="223">
        <v>1000</v>
      </c>
      <c r="U6" s="448"/>
      <c r="V6" s="117"/>
      <c r="W6" s="119" t="s">
        <v>481</v>
      </c>
      <c r="X6" s="120"/>
      <c r="Y6" s="228">
        <v>650</v>
      </c>
      <c r="Z6" s="448"/>
      <c r="AA6" s="183"/>
      <c r="AB6" s="153" t="s">
        <v>279</v>
      </c>
      <c r="AC6" s="185"/>
    </row>
    <row r="7" spans="2:29" ht="21.75" customHeight="1">
      <c r="B7" s="96"/>
      <c r="C7" s="257" t="s">
        <v>47</v>
      </c>
      <c r="D7" s="251" t="s">
        <v>418</v>
      </c>
      <c r="E7" s="220">
        <v>2100</v>
      </c>
      <c r="F7" s="446"/>
      <c r="G7" s="658"/>
      <c r="H7" s="659"/>
      <c r="I7" s="660"/>
      <c r="J7" s="224"/>
      <c r="K7" s="262"/>
      <c r="L7" s="103"/>
      <c r="M7" s="105" t="s">
        <v>281</v>
      </c>
      <c r="N7" s="103"/>
      <c r="O7" s="220">
        <v>950</v>
      </c>
      <c r="P7" s="446"/>
      <c r="Q7" s="96"/>
      <c r="R7" s="105" t="s">
        <v>646</v>
      </c>
      <c r="S7" s="97"/>
      <c r="T7" s="224">
        <v>1600</v>
      </c>
      <c r="U7" s="446"/>
      <c r="V7" s="96"/>
      <c r="W7" s="105" t="s">
        <v>282</v>
      </c>
      <c r="X7" s="99"/>
      <c r="Y7" s="229">
        <v>550</v>
      </c>
      <c r="Z7" s="446"/>
      <c r="AA7" s="183"/>
      <c r="AB7" s="153" t="s">
        <v>642</v>
      </c>
      <c r="AC7" s="179"/>
    </row>
    <row r="8" spans="2:29" ht="21.75" customHeight="1">
      <c r="B8" s="96"/>
      <c r="C8" s="257" t="s">
        <v>48</v>
      </c>
      <c r="D8" s="251" t="s">
        <v>418</v>
      </c>
      <c r="E8" s="220">
        <v>3150</v>
      </c>
      <c r="F8" s="446"/>
      <c r="G8" s="123"/>
      <c r="H8" s="257"/>
      <c r="I8" s="267"/>
      <c r="J8" s="224"/>
      <c r="K8" s="262"/>
      <c r="L8" s="103"/>
      <c r="M8" s="105" t="s">
        <v>284</v>
      </c>
      <c r="N8" s="103"/>
      <c r="O8" s="527">
        <v>2000</v>
      </c>
      <c r="P8" s="446"/>
      <c r="Q8" s="96"/>
      <c r="R8" s="105" t="s">
        <v>283</v>
      </c>
      <c r="S8" s="97" t="s">
        <v>476</v>
      </c>
      <c r="T8" s="224">
        <v>3300</v>
      </c>
      <c r="U8" s="446"/>
      <c r="V8" s="96"/>
      <c r="W8" s="474" t="s">
        <v>482</v>
      </c>
      <c r="X8" s="99"/>
      <c r="Y8" s="229">
        <v>500</v>
      </c>
      <c r="Z8" s="446"/>
      <c r="AA8" s="183"/>
      <c r="AB8" s="153"/>
      <c r="AC8" s="179"/>
    </row>
    <row r="9" spans="2:29" ht="21.75" customHeight="1">
      <c r="B9" s="96"/>
      <c r="C9" s="252" t="s">
        <v>193</v>
      </c>
      <c r="D9" s="526" t="s">
        <v>602</v>
      </c>
      <c r="E9" s="527">
        <v>2200</v>
      </c>
      <c r="F9" s="446"/>
      <c r="G9" s="123"/>
      <c r="H9" s="257"/>
      <c r="I9" s="268"/>
      <c r="J9" s="224"/>
      <c r="K9" s="262"/>
      <c r="L9" s="103"/>
      <c r="M9" s="105" t="s">
        <v>285</v>
      </c>
      <c r="N9" s="103"/>
      <c r="O9" s="220">
        <v>500</v>
      </c>
      <c r="P9" s="446"/>
      <c r="Q9" s="96"/>
      <c r="R9" s="105" t="s">
        <v>49</v>
      </c>
      <c r="S9" s="97"/>
      <c r="T9" s="224">
        <v>1450</v>
      </c>
      <c r="U9" s="446"/>
      <c r="V9" s="96"/>
      <c r="W9" s="105" t="s">
        <v>51</v>
      </c>
      <c r="X9" s="99"/>
      <c r="Y9" s="229">
        <v>1050</v>
      </c>
      <c r="Z9" s="446"/>
      <c r="AA9" s="183"/>
      <c r="AC9" s="179"/>
    </row>
    <row r="10" spans="2:29" ht="21.75" customHeight="1">
      <c r="B10" s="96"/>
      <c r="C10" s="257" t="s">
        <v>50</v>
      </c>
      <c r="D10" s="528" t="s">
        <v>418</v>
      </c>
      <c r="E10" s="527">
        <v>1500</v>
      </c>
      <c r="F10" s="446"/>
      <c r="G10" s="123"/>
      <c r="H10" s="257"/>
      <c r="I10" s="269"/>
      <c r="J10" s="224"/>
      <c r="K10" s="262"/>
      <c r="L10" s="103"/>
      <c r="M10" s="105" t="s">
        <v>408</v>
      </c>
      <c r="N10" s="103"/>
      <c r="O10" s="220">
        <v>300</v>
      </c>
      <c r="P10" s="446"/>
      <c r="Q10" s="96"/>
      <c r="R10" s="105" t="s">
        <v>280</v>
      </c>
      <c r="S10" s="97"/>
      <c r="T10" s="224">
        <v>1700</v>
      </c>
      <c r="U10" s="446"/>
      <c r="V10" s="96"/>
      <c r="W10" s="105"/>
      <c r="X10" s="99"/>
      <c r="Y10" s="229"/>
      <c r="Z10" s="262"/>
      <c r="AA10" s="183"/>
      <c r="AB10" s="153"/>
      <c r="AC10" s="185"/>
    </row>
    <row r="11" spans="2:29" ht="21.75" customHeight="1">
      <c r="B11" s="96"/>
      <c r="C11" s="257" t="s">
        <v>286</v>
      </c>
      <c r="D11" s="528" t="s">
        <v>418</v>
      </c>
      <c r="E11" s="527">
        <v>1350</v>
      </c>
      <c r="F11" s="446"/>
      <c r="G11" s="123"/>
      <c r="H11" s="257"/>
      <c r="I11" s="269"/>
      <c r="J11" s="224"/>
      <c r="K11" s="262"/>
      <c r="L11" s="103"/>
      <c r="M11" s="105" t="s">
        <v>282</v>
      </c>
      <c r="N11" s="103"/>
      <c r="O11" s="220">
        <v>200</v>
      </c>
      <c r="P11" s="446"/>
      <c r="Q11" s="96"/>
      <c r="R11" s="105" t="s">
        <v>284</v>
      </c>
      <c r="S11" s="97"/>
      <c r="T11" s="224">
        <v>1550</v>
      </c>
      <c r="U11" s="446"/>
      <c r="V11" s="96"/>
      <c r="W11" s="105"/>
      <c r="X11" s="99"/>
      <c r="Y11" s="229"/>
      <c r="Z11" s="262"/>
      <c r="AA11" s="183"/>
      <c r="AB11" s="153"/>
      <c r="AC11" s="185"/>
    </row>
    <row r="12" spans="2:29" ht="21.75" customHeight="1">
      <c r="B12" s="96"/>
      <c r="C12" s="477" t="s">
        <v>77</v>
      </c>
      <c r="D12" s="526" t="s">
        <v>602</v>
      </c>
      <c r="E12" s="527">
        <v>2850</v>
      </c>
      <c r="F12" s="446"/>
      <c r="G12" s="123"/>
      <c r="H12" s="257"/>
      <c r="I12" s="269"/>
      <c r="J12" s="224"/>
      <c r="K12" s="262"/>
      <c r="L12" s="103"/>
      <c r="M12" s="105"/>
      <c r="N12" s="103"/>
      <c r="O12" s="220"/>
      <c r="P12" s="262"/>
      <c r="Q12" s="96"/>
      <c r="R12" s="105" t="s">
        <v>285</v>
      </c>
      <c r="S12" s="97" t="s">
        <v>476</v>
      </c>
      <c r="T12" s="224">
        <v>750</v>
      </c>
      <c r="U12" s="446"/>
      <c r="V12" s="96"/>
      <c r="W12" s="105"/>
      <c r="X12" s="99"/>
      <c r="Y12" s="229"/>
      <c r="Z12" s="262"/>
      <c r="AA12" s="183"/>
      <c r="AB12" s="206"/>
      <c r="AC12" s="185"/>
    </row>
    <row r="13" spans="2:29" ht="21.75" customHeight="1">
      <c r="B13" s="96"/>
      <c r="C13" s="477" t="s">
        <v>78</v>
      </c>
      <c r="D13" s="526" t="s">
        <v>602</v>
      </c>
      <c r="E13" s="527">
        <v>2150</v>
      </c>
      <c r="F13" s="446"/>
      <c r="G13" s="123"/>
      <c r="H13" s="257"/>
      <c r="I13" s="268"/>
      <c r="J13" s="224"/>
      <c r="K13" s="262"/>
      <c r="L13" s="103"/>
      <c r="M13" s="105"/>
      <c r="N13" s="103"/>
      <c r="O13" s="220"/>
      <c r="P13" s="262"/>
      <c r="Q13" s="96"/>
      <c r="R13" s="105"/>
      <c r="S13" s="99"/>
      <c r="T13" s="224"/>
      <c r="U13" s="262"/>
      <c r="V13" s="96"/>
      <c r="W13" s="105"/>
      <c r="X13" s="99"/>
      <c r="Y13" s="229"/>
      <c r="Z13" s="262"/>
      <c r="AA13" s="183"/>
      <c r="AB13" s="206"/>
      <c r="AC13" s="185"/>
    </row>
    <row r="14" spans="2:29" ht="21.75" customHeight="1">
      <c r="B14" s="96"/>
      <c r="C14" s="257" t="s">
        <v>49</v>
      </c>
      <c r="D14" s="526" t="s">
        <v>602</v>
      </c>
      <c r="E14" s="527">
        <v>1250</v>
      </c>
      <c r="F14" s="446"/>
      <c r="G14" s="123"/>
      <c r="H14" s="257"/>
      <c r="I14" s="269"/>
      <c r="J14" s="224"/>
      <c r="K14" s="262"/>
      <c r="L14" s="103"/>
      <c r="M14" s="105"/>
      <c r="N14" s="103"/>
      <c r="O14" s="220"/>
      <c r="P14" s="262"/>
      <c r="Q14" s="96"/>
      <c r="R14" s="105"/>
      <c r="S14" s="99"/>
      <c r="T14" s="224"/>
      <c r="U14" s="262"/>
      <c r="V14" s="96"/>
      <c r="W14" s="105"/>
      <c r="X14" s="99"/>
      <c r="Y14" s="229"/>
      <c r="Z14" s="262"/>
      <c r="AA14" s="183"/>
      <c r="AB14" s="206"/>
      <c r="AC14" s="185"/>
    </row>
    <row r="15" spans="2:29" ht="21.75" customHeight="1">
      <c r="B15" s="96"/>
      <c r="C15" s="257" t="s">
        <v>79</v>
      </c>
      <c r="D15" s="526" t="s">
        <v>602</v>
      </c>
      <c r="E15" s="527">
        <v>1750</v>
      </c>
      <c r="F15" s="446"/>
      <c r="G15" s="123"/>
      <c r="H15" s="257"/>
      <c r="I15" s="269"/>
      <c r="J15" s="224"/>
      <c r="K15" s="262"/>
      <c r="L15" s="103"/>
      <c r="M15" s="105"/>
      <c r="N15" s="103"/>
      <c r="O15" s="220"/>
      <c r="P15" s="262"/>
      <c r="Q15" s="96"/>
      <c r="R15" s="105"/>
      <c r="S15" s="99"/>
      <c r="T15" s="224"/>
      <c r="U15" s="262"/>
      <c r="V15" s="96"/>
      <c r="W15" s="105"/>
      <c r="X15" s="99"/>
      <c r="Y15" s="229"/>
      <c r="Z15" s="262"/>
      <c r="AA15" s="183"/>
      <c r="AB15" s="206"/>
      <c r="AC15" s="185"/>
    </row>
    <row r="16" spans="2:29" ht="21.75" customHeight="1">
      <c r="B16" s="96"/>
      <c r="C16" s="257" t="s">
        <v>51</v>
      </c>
      <c r="D16" s="528" t="s">
        <v>418</v>
      </c>
      <c r="E16" s="527">
        <v>5050</v>
      </c>
      <c r="F16" s="446"/>
      <c r="G16" s="123"/>
      <c r="H16" s="257"/>
      <c r="I16" s="269"/>
      <c r="J16" s="224"/>
      <c r="K16" s="262"/>
      <c r="L16" s="103"/>
      <c r="M16" s="105"/>
      <c r="N16" s="103"/>
      <c r="O16" s="220"/>
      <c r="P16" s="262"/>
      <c r="Q16" s="96"/>
      <c r="R16" s="105"/>
      <c r="S16" s="99"/>
      <c r="T16" s="224"/>
      <c r="U16" s="262"/>
      <c r="V16" s="96"/>
      <c r="W16" s="105"/>
      <c r="X16" s="99"/>
      <c r="Y16" s="229"/>
      <c r="Z16" s="262"/>
      <c r="AA16" s="183"/>
      <c r="AB16" s="206"/>
      <c r="AC16" s="185"/>
    </row>
    <row r="17" spans="2:29" ht="21.75" customHeight="1">
      <c r="B17" s="130" t="s">
        <v>379</v>
      </c>
      <c r="C17" s="257" t="s">
        <v>431</v>
      </c>
      <c r="D17" s="251" t="s">
        <v>416</v>
      </c>
      <c r="E17" s="220">
        <v>2250</v>
      </c>
      <c r="F17" s="446"/>
      <c r="G17" s="123"/>
      <c r="H17" s="259"/>
      <c r="I17" s="269"/>
      <c r="J17" s="224"/>
      <c r="K17" s="262"/>
      <c r="L17" s="103"/>
      <c r="M17" s="105"/>
      <c r="N17" s="103"/>
      <c r="O17" s="220"/>
      <c r="P17" s="262"/>
      <c r="Q17" s="96"/>
      <c r="R17" s="105"/>
      <c r="S17" s="99"/>
      <c r="T17" s="224"/>
      <c r="U17" s="262"/>
      <c r="V17" s="96"/>
      <c r="W17" s="103"/>
      <c r="X17" s="99"/>
      <c r="Y17" s="229"/>
      <c r="Z17" s="262"/>
      <c r="AA17" s="183"/>
      <c r="AB17" s="206"/>
      <c r="AC17" s="185"/>
    </row>
    <row r="18" spans="2:29" ht="21.75" customHeight="1">
      <c r="B18" s="130" t="s">
        <v>378</v>
      </c>
      <c r="C18" s="257" t="s">
        <v>432</v>
      </c>
      <c r="D18" s="251" t="s">
        <v>433</v>
      </c>
      <c r="E18" s="220">
        <v>2300</v>
      </c>
      <c r="F18" s="446"/>
      <c r="G18" s="123"/>
      <c r="H18" s="259"/>
      <c r="I18" s="269"/>
      <c r="J18" s="224"/>
      <c r="K18" s="262"/>
      <c r="L18" s="103"/>
      <c r="M18" s="105"/>
      <c r="N18" s="103"/>
      <c r="O18" s="220"/>
      <c r="P18" s="262"/>
      <c r="Q18" s="96"/>
      <c r="R18" s="105"/>
      <c r="S18" s="99"/>
      <c r="T18" s="224"/>
      <c r="U18" s="262"/>
      <c r="V18" s="96"/>
      <c r="W18" s="103"/>
      <c r="X18" s="99"/>
      <c r="Y18" s="229"/>
      <c r="Z18" s="262"/>
      <c r="AA18" s="183"/>
      <c r="AB18" s="649" t="s">
        <v>657</v>
      </c>
      <c r="AC18" s="650"/>
    </row>
    <row r="19" spans="2:29" ht="21.75" customHeight="1">
      <c r="B19" s="96"/>
      <c r="C19" s="257" t="s">
        <v>434</v>
      </c>
      <c r="D19" s="251" t="s">
        <v>418</v>
      </c>
      <c r="E19" s="220">
        <v>1450</v>
      </c>
      <c r="F19" s="446"/>
      <c r="G19" s="123"/>
      <c r="H19" s="259"/>
      <c r="I19" s="269"/>
      <c r="J19" s="224"/>
      <c r="K19" s="262"/>
      <c r="L19" s="103"/>
      <c r="M19" s="105"/>
      <c r="N19" s="103"/>
      <c r="O19" s="220"/>
      <c r="P19" s="262"/>
      <c r="Q19" s="96"/>
      <c r="R19" s="103"/>
      <c r="S19" s="99"/>
      <c r="T19" s="224"/>
      <c r="U19" s="262"/>
      <c r="V19" s="96"/>
      <c r="W19" s="103"/>
      <c r="X19" s="99"/>
      <c r="Y19" s="229"/>
      <c r="Z19" s="262"/>
      <c r="AA19" s="183"/>
      <c r="AB19" s="649" t="s">
        <v>655</v>
      </c>
      <c r="AC19" s="650"/>
    </row>
    <row r="20" spans="2:29" ht="21.75" customHeight="1">
      <c r="B20" s="96"/>
      <c r="C20" s="257"/>
      <c r="D20" s="251"/>
      <c r="E20" s="220"/>
      <c r="F20" s="262"/>
      <c r="G20" s="123"/>
      <c r="H20" s="259"/>
      <c r="I20" s="269"/>
      <c r="J20" s="224"/>
      <c r="K20" s="262"/>
      <c r="L20" s="103"/>
      <c r="M20" s="103"/>
      <c r="N20" s="103"/>
      <c r="O20" s="220"/>
      <c r="P20" s="262"/>
      <c r="Q20" s="96"/>
      <c r="R20" s="103"/>
      <c r="S20" s="99"/>
      <c r="T20" s="224"/>
      <c r="U20" s="262"/>
      <c r="V20" s="96"/>
      <c r="W20" s="103"/>
      <c r="X20" s="99"/>
      <c r="Y20" s="229"/>
      <c r="Z20" s="262"/>
      <c r="AA20" s="183"/>
      <c r="AC20" s="160"/>
    </row>
    <row r="21" spans="2:29" ht="21.75" customHeight="1">
      <c r="B21" s="133"/>
      <c r="C21" s="150"/>
      <c r="D21" s="204"/>
      <c r="E21" s="222"/>
      <c r="F21" s="451"/>
      <c r="G21" s="172"/>
      <c r="H21" s="487"/>
      <c r="I21" s="510"/>
      <c r="J21" s="223"/>
      <c r="K21" s="451"/>
      <c r="L21" s="1"/>
      <c r="M21" s="1"/>
      <c r="N21" s="1"/>
      <c r="O21" s="222"/>
      <c r="P21" s="451"/>
      <c r="Q21" s="133"/>
      <c r="R21" s="1"/>
      <c r="S21" s="124"/>
      <c r="T21" s="304"/>
      <c r="U21" s="451"/>
      <c r="V21" s="133"/>
      <c r="W21" s="1"/>
      <c r="X21" s="124"/>
      <c r="Y21" s="228"/>
      <c r="Z21" s="451"/>
      <c r="AA21" s="183"/>
      <c r="AB21" s="206"/>
      <c r="AC21" s="185"/>
    </row>
    <row r="22" spans="2:29" ht="21.75" customHeight="1">
      <c r="B22" s="607" t="s">
        <v>2</v>
      </c>
      <c r="C22" s="608"/>
      <c r="D22" s="608"/>
      <c r="E22" s="227">
        <f>SUM(E6:E21)</f>
        <v>30950</v>
      </c>
      <c r="F22" s="272">
        <f>SUM(F6:F21)</f>
        <v>0</v>
      </c>
      <c r="G22" s="607"/>
      <c r="H22" s="608"/>
      <c r="I22" s="609"/>
      <c r="J22" s="163">
        <f>SUM(J6:J21)</f>
        <v>0</v>
      </c>
      <c r="K22" s="322">
        <f>SUM(K6:K21)</f>
        <v>0</v>
      </c>
      <c r="L22" s="608" t="s">
        <v>2</v>
      </c>
      <c r="M22" s="608"/>
      <c r="N22" s="18"/>
      <c r="O22" s="227">
        <f>SUM(O6:O21)</f>
        <v>4750</v>
      </c>
      <c r="P22" s="505">
        <f>SUM(P6:P21)</f>
        <v>0</v>
      </c>
      <c r="Q22" s="607" t="s">
        <v>2</v>
      </c>
      <c r="R22" s="608"/>
      <c r="S22" s="609"/>
      <c r="T22" s="163">
        <f>SUM(T6:T21)</f>
        <v>11350</v>
      </c>
      <c r="U22" s="506">
        <f>SUM(U6:U21)</f>
        <v>0</v>
      </c>
      <c r="V22" s="607" t="s">
        <v>2</v>
      </c>
      <c r="W22" s="608"/>
      <c r="X22" s="609"/>
      <c r="Y22" s="231">
        <f>SUM(Y6:Y21)</f>
        <v>2750</v>
      </c>
      <c r="Z22" s="483">
        <f>SUM(Z6:Z21)</f>
        <v>0</v>
      </c>
      <c r="AA22" s="184"/>
      <c r="AB22" s="181">
        <f>SUM(AB6:AB16)</f>
        <v>0</v>
      </c>
      <c r="AC22" s="182">
        <f>SUM(AC6:AC16)</f>
        <v>0</v>
      </c>
    </row>
    <row r="23" spans="2:29" ht="27.75" customHeight="1">
      <c r="B23" s="2"/>
      <c r="C23" s="616" t="s">
        <v>145</v>
      </c>
      <c r="D23" s="616"/>
      <c r="E23" s="616"/>
      <c r="F23" s="617" t="s">
        <v>11</v>
      </c>
      <c r="G23" s="617"/>
      <c r="H23" s="618">
        <f>SUM(J31,O31,T31,Y31)</f>
        <v>12000</v>
      </c>
      <c r="I23" s="617"/>
      <c r="J23" s="9" t="s">
        <v>1</v>
      </c>
      <c r="K23" s="9" t="s">
        <v>268</v>
      </c>
      <c r="L23" s="10"/>
      <c r="M23" s="11" t="s">
        <v>123</v>
      </c>
      <c r="N23" s="10"/>
      <c r="O23" s="619">
        <f>SUM(K31,P31,U31,Z31)</f>
        <v>0</v>
      </c>
      <c r="P23" s="620"/>
      <c r="Q23" s="621" t="s">
        <v>1</v>
      </c>
      <c r="R23" s="621"/>
      <c r="S23" s="2"/>
      <c r="T23" s="5"/>
      <c r="U23" s="5"/>
      <c r="V23" s="2"/>
      <c r="W23" s="2"/>
      <c r="X23" s="2"/>
      <c r="Y23" s="2"/>
      <c r="Z23" s="2"/>
      <c r="AA23" s="14"/>
      <c r="AB23" s="157"/>
      <c r="AC23" s="158"/>
    </row>
    <row r="24" spans="2:29" ht="21.75" customHeight="1">
      <c r="B24" s="607" t="s">
        <v>141</v>
      </c>
      <c r="C24" s="608"/>
      <c r="D24" s="608"/>
      <c r="E24" s="608"/>
      <c r="F24" s="42" t="s">
        <v>127</v>
      </c>
      <c r="G24" s="607" t="s">
        <v>141</v>
      </c>
      <c r="H24" s="608"/>
      <c r="I24" s="608"/>
      <c r="J24" s="609"/>
      <c r="K24" s="19" t="s">
        <v>127</v>
      </c>
      <c r="L24" s="607" t="s">
        <v>558</v>
      </c>
      <c r="M24" s="608"/>
      <c r="N24" s="608"/>
      <c r="O24" s="609"/>
      <c r="P24" s="42" t="s">
        <v>559</v>
      </c>
      <c r="Q24" s="607" t="s">
        <v>143</v>
      </c>
      <c r="R24" s="608"/>
      <c r="S24" s="608"/>
      <c r="T24" s="609"/>
      <c r="U24" s="19" t="s">
        <v>127</v>
      </c>
      <c r="V24" s="607" t="s">
        <v>128</v>
      </c>
      <c r="W24" s="608"/>
      <c r="X24" s="608"/>
      <c r="Y24" s="609"/>
      <c r="Z24" s="18" t="s">
        <v>127</v>
      </c>
      <c r="AA24" s="622" t="s">
        <v>267</v>
      </c>
      <c r="AB24" s="612"/>
      <c r="AC24" s="613"/>
    </row>
    <row r="25" spans="2:29" ht="21.75" customHeight="1">
      <c r="B25" s="133"/>
      <c r="C25" s="203" t="s">
        <v>263</v>
      </c>
      <c r="D25" s="271" t="s">
        <v>426</v>
      </c>
      <c r="E25" s="219">
        <v>1950</v>
      </c>
      <c r="F25" s="448"/>
      <c r="G25" s="126" t="s">
        <v>378</v>
      </c>
      <c r="H25" s="134" t="s">
        <v>287</v>
      </c>
      <c r="I25" s="271" t="s">
        <v>420</v>
      </c>
      <c r="J25" s="219">
        <v>700</v>
      </c>
      <c r="K25" s="448"/>
      <c r="L25" s="118"/>
      <c r="M25" s="119"/>
      <c r="N25" s="120"/>
      <c r="O25" s="191"/>
      <c r="P25" s="262"/>
      <c r="Q25" s="133"/>
      <c r="R25" s="134" t="s">
        <v>52</v>
      </c>
      <c r="S25" s="1"/>
      <c r="T25" s="219">
        <v>1400</v>
      </c>
      <c r="U25" s="448"/>
      <c r="V25" s="117"/>
      <c r="W25" s="119" t="s">
        <v>80</v>
      </c>
      <c r="X25" s="120"/>
      <c r="Y25" s="228">
        <v>850</v>
      </c>
      <c r="Z25" s="448"/>
      <c r="AA25" s="183"/>
      <c r="AB25" s="649" t="s">
        <v>380</v>
      </c>
      <c r="AC25" s="650"/>
    </row>
    <row r="26" spans="2:29" ht="21.75" customHeight="1">
      <c r="B26" s="130" t="s">
        <v>379</v>
      </c>
      <c r="C26" s="105" t="s">
        <v>262</v>
      </c>
      <c r="D26" s="264" t="s">
        <v>602</v>
      </c>
      <c r="E26" s="220">
        <v>2850</v>
      </c>
      <c r="F26" s="446"/>
      <c r="G26" s="96"/>
      <c r="H26" s="105" t="s">
        <v>86</v>
      </c>
      <c r="I26" s="264" t="s">
        <v>420</v>
      </c>
      <c r="J26" s="220">
        <v>300</v>
      </c>
      <c r="K26" s="446"/>
      <c r="L26" s="103"/>
      <c r="M26" s="105"/>
      <c r="N26" s="99"/>
      <c r="O26" s="248"/>
      <c r="P26" s="262"/>
      <c r="Q26" s="96"/>
      <c r="R26" s="105" t="s">
        <v>80</v>
      </c>
      <c r="S26" s="103"/>
      <c r="T26" s="220">
        <v>800</v>
      </c>
      <c r="U26" s="446"/>
      <c r="V26" s="96"/>
      <c r="W26" s="105"/>
      <c r="X26" s="99"/>
      <c r="Y26" s="229"/>
      <c r="Z26" s="262"/>
      <c r="AA26" s="183"/>
      <c r="AB26" s="649" t="s">
        <v>641</v>
      </c>
      <c r="AC26" s="650"/>
    </row>
    <row r="27" spans="2:29" ht="21.75" customHeight="1">
      <c r="B27" s="130"/>
      <c r="C27" s="105" t="s">
        <v>436</v>
      </c>
      <c r="D27" s="264" t="s">
        <v>426</v>
      </c>
      <c r="E27" s="220">
        <v>2650</v>
      </c>
      <c r="F27" s="446"/>
      <c r="G27" s="96"/>
      <c r="H27" s="105"/>
      <c r="I27" s="264"/>
      <c r="J27" s="220"/>
      <c r="K27" s="262"/>
      <c r="L27" s="103"/>
      <c r="M27" s="103"/>
      <c r="N27" s="99"/>
      <c r="O27" s="224"/>
      <c r="P27" s="262"/>
      <c r="Q27" s="96"/>
      <c r="R27" s="273" t="s">
        <v>409</v>
      </c>
      <c r="S27" s="132" t="s">
        <v>417</v>
      </c>
      <c r="T27" s="220">
        <v>500</v>
      </c>
      <c r="U27" s="446"/>
      <c r="V27" s="96"/>
      <c r="W27" s="103"/>
      <c r="X27" s="99"/>
      <c r="Y27" s="229"/>
      <c r="Z27" s="262"/>
      <c r="AA27" s="183"/>
      <c r="AB27" s="649"/>
      <c r="AC27" s="650"/>
    </row>
    <row r="28" spans="2:29" ht="21.75" customHeight="1">
      <c r="B28" s="130"/>
      <c r="C28" s="105"/>
      <c r="D28" s="264"/>
      <c r="E28" s="220"/>
      <c r="F28" s="262"/>
      <c r="G28" s="96"/>
      <c r="H28" s="105"/>
      <c r="I28" s="125"/>
      <c r="J28" s="220"/>
      <c r="K28" s="262"/>
      <c r="L28" s="103"/>
      <c r="M28" s="103"/>
      <c r="N28" s="99"/>
      <c r="O28" s="224"/>
      <c r="P28" s="262"/>
      <c r="Q28" s="96"/>
      <c r="R28" s="105"/>
      <c r="S28" s="103"/>
      <c r="T28" s="274"/>
      <c r="U28" s="262"/>
      <c r="V28" s="96"/>
      <c r="W28" s="103"/>
      <c r="X28" s="99"/>
      <c r="Y28" s="247"/>
      <c r="Z28" s="262"/>
      <c r="AA28" s="183"/>
      <c r="AB28" s="2"/>
      <c r="AC28" s="160"/>
    </row>
    <row r="29" spans="2:29" ht="21.75" customHeight="1">
      <c r="B29" s="96"/>
      <c r="C29" s="105"/>
      <c r="D29" s="103"/>
      <c r="E29" s="220"/>
      <c r="F29" s="262"/>
      <c r="G29" s="96"/>
      <c r="H29" s="105"/>
      <c r="I29" s="125"/>
      <c r="J29" s="220"/>
      <c r="K29" s="262"/>
      <c r="L29" s="103"/>
      <c r="M29" s="103"/>
      <c r="N29" s="99"/>
      <c r="O29" s="224"/>
      <c r="P29" s="262"/>
      <c r="Q29" s="96"/>
      <c r="R29" s="105"/>
      <c r="S29" s="103"/>
      <c r="T29" s="220"/>
      <c r="U29" s="262"/>
      <c r="V29" s="96"/>
      <c r="W29" s="103"/>
      <c r="X29" s="99"/>
      <c r="Y29" s="229"/>
      <c r="Z29" s="262"/>
      <c r="AA29" s="183"/>
      <c r="AB29" s="2"/>
      <c r="AC29" s="147"/>
    </row>
    <row r="30" spans="2:29" ht="21.75" customHeight="1">
      <c r="B30" s="114"/>
      <c r="C30" s="159"/>
      <c r="D30" s="112"/>
      <c r="E30" s="293"/>
      <c r="F30" s="292"/>
      <c r="G30" s="662" t="s">
        <v>68</v>
      </c>
      <c r="H30" s="663"/>
      <c r="I30" s="663"/>
      <c r="J30" s="293">
        <f>SUM(J25:J29)</f>
        <v>1000</v>
      </c>
      <c r="K30" s="513">
        <f>SUM(K25:K29)</f>
        <v>0</v>
      </c>
      <c r="L30" s="139"/>
      <c r="M30" s="139"/>
      <c r="N30" s="140"/>
      <c r="O30" s="291"/>
      <c r="P30" s="292"/>
      <c r="Q30" s="294"/>
      <c r="R30" s="511"/>
      <c r="S30" s="139"/>
      <c r="T30" s="514"/>
      <c r="U30" s="292"/>
      <c r="V30" s="294"/>
      <c r="W30" s="139"/>
      <c r="X30" s="140"/>
      <c r="Y30" s="515"/>
      <c r="Z30" s="292"/>
      <c r="AA30" s="183"/>
      <c r="AB30" s="651" t="s">
        <v>654</v>
      </c>
      <c r="AC30" s="652"/>
    </row>
    <row r="31" spans="2:29" ht="21.75" customHeight="1">
      <c r="B31" s="603" t="s">
        <v>2</v>
      </c>
      <c r="C31" s="604"/>
      <c r="D31" s="604"/>
      <c r="E31" s="249">
        <f>SUM(E25:E30)</f>
        <v>7450</v>
      </c>
      <c r="F31" s="242">
        <f>SUM(F25:F30)</f>
        <v>0</v>
      </c>
      <c r="G31" s="603" t="s">
        <v>122</v>
      </c>
      <c r="H31" s="604"/>
      <c r="I31" s="604"/>
      <c r="J31" s="249">
        <f>SUM(J30+E31)</f>
        <v>8450</v>
      </c>
      <c r="K31" s="164">
        <f>SUM(F31+K30)</f>
        <v>0</v>
      </c>
      <c r="L31" s="112"/>
      <c r="M31" s="112"/>
      <c r="N31" s="113"/>
      <c r="O31" s="166">
        <f>SUM(O25:O30)</f>
        <v>0</v>
      </c>
      <c r="P31" s="501">
        <f>SUM(P25:P30)</f>
        <v>0</v>
      </c>
      <c r="Q31" s="603" t="s">
        <v>2</v>
      </c>
      <c r="R31" s="604"/>
      <c r="S31" s="604"/>
      <c r="T31" s="249">
        <f>SUM(T25:T30)</f>
        <v>2700</v>
      </c>
      <c r="U31" s="500">
        <f>SUM(U25:U30)</f>
        <v>0</v>
      </c>
      <c r="V31" s="603" t="s">
        <v>2</v>
      </c>
      <c r="W31" s="604"/>
      <c r="X31" s="661"/>
      <c r="Y31" s="230">
        <f>SUM(Y25:Y30)</f>
        <v>850</v>
      </c>
      <c r="Z31" s="279">
        <f>SUM(Z25:Z30)</f>
        <v>0</v>
      </c>
      <c r="AA31" s="184"/>
      <c r="AB31" s="653"/>
      <c r="AC31" s="654"/>
    </row>
    <row r="32" spans="2:30" ht="13.5" customHeight="1">
      <c r="B32" s="14" t="s">
        <v>606</v>
      </c>
      <c r="C32" s="13"/>
      <c r="D32" s="1"/>
      <c r="E32" s="223"/>
      <c r="F32" s="454"/>
      <c r="G32" s="1"/>
      <c r="H32" s="1"/>
      <c r="I32" s="1"/>
      <c r="J32" s="223"/>
      <c r="K32" s="455"/>
      <c r="L32" s="1"/>
      <c r="M32" s="1"/>
      <c r="N32" s="1"/>
      <c r="O32" s="223"/>
      <c r="P32" s="191"/>
      <c r="Q32" s="1"/>
      <c r="R32" s="1"/>
      <c r="S32" s="1"/>
      <c r="T32" s="223"/>
      <c r="U32" s="455"/>
      <c r="V32" s="1"/>
      <c r="W32" s="1"/>
      <c r="X32" s="1"/>
      <c r="Y32" s="223"/>
      <c r="Z32" s="191"/>
      <c r="AA32" s="110"/>
      <c r="AB32" s="41"/>
      <c r="AC32" s="7"/>
      <c r="AD32" s="110"/>
    </row>
    <row r="33" spans="2:29" ht="14.25" customHeight="1">
      <c r="B33" s="639" t="s">
        <v>610</v>
      </c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</row>
    <row r="34" spans="2:29" ht="14.25" customHeight="1">
      <c r="B34" s="639" t="s">
        <v>607</v>
      </c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</row>
    <row r="35" spans="2:29" ht="13.5">
      <c r="B35" s="639" t="s">
        <v>608</v>
      </c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640"/>
      <c r="AA35" s="640"/>
      <c r="AB35" s="640"/>
      <c r="AC35" s="640"/>
    </row>
    <row r="36" spans="2:26" ht="8.25" customHeight="1">
      <c r="B36" s="14"/>
      <c r="C36" s="1"/>
      <c r="D36" s="1"/>
      <c r="E36" s="223"/>
      <c r="F36" s="454"/>
      <c r="G36" s="1"/>
      <c r="H36" s="1"/>
      <c r="I36" s="1"/>
      <c r="J36" s="223"/>
      <c r="K36" s="455"/>
      <c r="L36" s="1"/>
      <c r="M36" s="1"/>
      <c r="N36" s="1"/>
      <c r="O36" s="223"/>
      <c r="P36" s="191"/>
      <c r="Q36" s="1"/>
      <c r="R36" s="1"/>
      <c r="S36" s="1"/>
      <c r="T36" s="223"/>
      <c r="U36" s="455"/>
      <c r="V36" s="1"/>
      <c r="W36" s="1"/>
      <c r="X36" s="1"/>
      <c r="Y36" s="223"/>
      <c r="Z36" s="191"/>
    </row>
    <row r="37" spans="2:30" ht="14.25">
      <c r="B37" s="94" t="s">
        <v>369</v>
      </c>
      <c r="C37" s="2"/>
      <c r="D37" s="4"/>
      <c r="E37" s="2"/>
      <c r="F37" s="2"/>
      <c r="I37" s="4"/>
      <c r="J37" s="2"/>
      <c r="K37" s="2"/>
      <c r="M37" s="2"/>
      <c r="O37" s="2"/>
      <c r="P37" s="2"/>
      <c r="R37" s="1"/>
      <c r="T37" s="148"/>
      <c r="U37" s="5"/>
      <c r="AA37" s="110"/>
      <c r="AB37" s="41" t="str">
        <f>'表紙'!P36</f>
        <v>（2022年5月現在）</v>
      </c>
      <c r="AC37" s="7" t="s">
        <v>370</v>
      </c>
      <c r="AD37" s="110"/>
    </row>
  </sheetData>
  <sheetProtection password="CCCF" sheet="1" selectLockedCells="1"/>
  <mergeCells count="55">
    <mergeCell ref="AB18:AC18"/>
    <mergeCell ref="B33:AC33"/>
    <mergeCell ref="B34:AC34"/>
    <mergeCell ref="B35:AC35"/>
    <mergeCell ref="L24:O24"/>
    <mergeCell ref="C4:E4"/>
    <mergeCell ref="F4:G4"/>
    <mergeCell ref="H4:I4"/>
    <mergeCell ref="L5:O5"/>
    <mergeCell ref="O4:P4"/>
    <mergeCell ref="G5:J5"/>
    <mergeCell ref="V5:Y5"/>
    <mergeCell ref="Q5:T5"/>
    <mergeCell ref="B22:D22"/>
    <mergeCell ref="G22:I22"/>
    <mergeCell ref="Q22:S22"/>
    <mergeCell ref="B31:D31"/>
    <mergeCell ref="G31:I31"/>
    <mergeCell ref="Q31:S31"/>
    <mergeCell ref="V31:X31"/>
    <mergeCell ref="G30:I30"/>
    <mergeCell ref="C23:E23"/>
    <mergeCell ref="F23:G23"/>
    <mergeCell ref="H23:I23"/>
    <mergeCell ref="B24:E24"/>
    <mergeCell ref="O23:P23"/>
    <mergeCell ref="G24:J24"/>
    <mergeCell ref="E2:G2"/>
    <mergeCell ref="N2:P2"/>
    <mergeCell ref="H2:M2"/>
    <mergeCell ref="E3:G3"/>
    <mergeCell ref="H3:M3"/>
    <mergeCell ref="L22:M22"/>
    <mergeCell ref="H6:I6"/>
    <mergeCell ref="G7:I7"/>
    <mergeCell ref="B5:E5"/>
    <mergeCell ref="Q3:V3"/>
    <mergeCell ref="Q2:V2"/>
    <mergeCell ref="N3:P3"/>
    <mergeCell ref="Z2:AC2"/>
    <mergeCell ref="Z3:AB3"/>
    <mergeCell ref="AA5:AC5"/>
    <mergeCell ref="W2:Y2"/>
    <mergeCell ref="W3:Y3"/>
    <mergeCell ref="Q4:R4"/>
    <mergeCell ref="AB26:AC26"/>
    <mergeCell ref="Q23:R23"/>
    <mergeCell ref="AB19:AC19"/>
    <mergeCell ref="AB30:AC31"/>
    <mergeCell ref="AB27:AC27"/>
    <mergeCell ref="V22:X22"/>
    <mergeCell ref="AA24:AC24"/>
    <mergeCell ref="AB25:AC25"/>
    <mergeCell ref="Q24:T24"/>
    <mergeCell ref="V24:Y24"/>
  </mergeCells>
  <conditionalFormatting sqref="F6">
    <cfRule type="expression" priority="44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2" dxfId="0" stopIfTrue="1">
      <formula>F8&gt;E8</formula>
    </cfRule>
  </conditionalFormatting>
  <conditionalFormatting sqref="F9">
    <cfRule type="expression" priority="41" dxfId="0" stopIfTrue="1">
      <formula>F9&gt;E9</formula>
    </cfRule>
  </conditionalFormatting>
  <conditionalFormatting sqref="F10">
    <cfRule type="expression" priority="40" dxfId="0" stopIfTrue="1">
      <formula>F10&gt;E10</formula>
    </cfRule>
  </conditionalFormatting>
  <conditionalFormatting sqref="F11">
    <cfRule type="expression" priority="39" dxfId="0" stopIfTrue="1">
      <formula>F11&gt;E11</formula>
    </cfRule>
  </conditionalFormatting>
  <conditionalFormatting sqref="F12">
    <cfRule type="expression" priority="38" dxfId="0" stopIfTrue="1">
      <formula>F12&gt;E12</formula>
    </cfRule>
  </conditionalFormatting>
  <conditionalFormatting sqref="F13">
    <cfRule type="expression" priority="37" dxfId="0" stopIfTrue="1">
      <formula>F13&gt;E13</formula>
    </cfRule>
  </conditionalFormatting>
  <conditionalFormatting sqref="F14">
    <cfRule type="expression" priority="36" dxfId="0" stopIfTrue="1">
      <formula>F14&gt;E14</formula>
    </cfRule>
  </conditionalFormatting>
  <conditionalFormatting sqref="F15">
    <cfRule type="expression" priority="35" dxfId="0" stopIfTrue="1">
      <formula>F15&gt;E15</formula>
    </cfRule>
  </conditionalFormatting>
  <conditionalFormatting sqref="F16">
    <cfRule type="expression" priority="34" dxfId="0" stopIfTrue="1">
      <formula>F16&gt;E16</formula>
    </cfRule>
  </conditionalFormatting>
  <conditionalFormatting sqref="F17">
    <cfRule type="expression" priority="33" dxfId="0" stopIfTrue="1">
      <formula>F17&gt;E17</formula>
    </cfRule>
  </conditionalFormatting>
  <conditionalFormatting sqref="F18">
    <cfRule type="expression" priority="32" dxfId="0" stopIfTrue="1">
      <formula>F18&gt;E18</formula>
    </cfRule>
  </conditionalFormatting>
  <conditionalFormatting sqref="F19">
    <cfRule type="expression" priority="31" dxfId="0" stopIfTrue="1">
      <formula>F19&gt;E19</formula>
    </cfRule>
  </conditionalFormatting>
  <conditionalFormatting sqref="P6">
    <cfRule type="expression" priority="30" dxfId="0" stopIfTrue="1">
      <formula>P6&gt;O6</formula>
    </cfRule>
  </conditionalFormatting>
  <conditionalFormatting sqref="P7">
    <cfRule type="expression" priority="29" dxfId="0" stopIfTrue="1">
      <formula>P7&gt;O7</formula>
    </cfRule>
  </conditionalFormatting>
  <conditionalFormatting sqref="P8">
    <cfRule type="expression" priority="28" dxfId="0" stopIfTrue="1">
      <formula>P8&gt;O8</formula>
    </cfRule>
  </conditionalFormatting>
  <conditionalFormatting sqref="P9">
    <cfRule type="expression" priority="27" dxfId="0" stopIfTrue="1">
      <formula>P9&gt;O9</formula>
    </cfRule>
  </conditionalFormatting>
  <conditionalFormatting sqref="P10">
    <cfRule type="expression" priority="26" dxfId="0" stopIfTrue="1">
      <formula>P10&gt;O10</formula>
    </cfRule>
  </conditionalFormatting>
  <conditionalFormatting sqref="P11">
    <cfRule type="expression" priority="25" dxfId="0" stopIfTrue="1">
      <formula>P11&gt;O11</formula>
    </cfRule>
  </conditionalFormatting>
  <conditionalFormatting sqref="P12">
    <cfRule type="expression" priority="24" dxfId="0" stopIfTrue="1">
      <formula>P12&gt;O12</formula>
    </cfRule>
  </conditionalFormatting>
  <conditionalFormatting sqref="U6">
    <cfRule type="expression" priority="23" dxfId="0" stopIfTrue="1">
      <formula>U6&gt;T6</formula>
    </cfRule>
  </conditionalFormatting>
  <conditionalFormatting sqref="U7">
    <cfRule type="expression" priority="22" dxfId="0" stopIfTrue="1">
      <formula>U7&gt;T7</formula>
    </cfRule>
  </conditionalFormatting>
  <conditionalFormatting sqref="U8">
    <cfRule type="expression" priority="21" dxfId="0" stopIfTrue="1">
      <formula>U8&gt;T8</formula>
    </cfRule>
  </conditionalFormatting>
  <conditionalFormatting sqref="U9">
    <cfRule type="expression" priority="20" dxfId="0" stopIfTrue="1">
      <formula>U9&gt;T9</formula>
    </cfRule>
  </conditionalFormatting>
  <conditionalFormatting sqref="U10">
    <cfRule type="expression" priority="19" dxfId="0" stopIfTrue="1">
      <formula>U10&gt;T10</formula>
    </cfRule>
  </conditionalFormatting>
  <conditionalFormatting sqref="U11">
    <cfRule type="expression" priority="18" dxfId="0" stopIfTrue="1">
      <formula>U11&gt;T11</formula>
    </cfRule>
  </conditionalFormatting>
  <conditionalFormatting sqref="U12">
    <cfRule type="expression" priority="17" dxfId="0" stopIfTrue="1">
      <formula>U12&gt;T12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8">
    <cfRule type="expression" priority="14" dxfId="0" stopIfTrue="1">
      <formula>Z8&gt;Y8</formula>
    </cfRule>
  </conditionalFormatting>
  <conditionalFormatting sqref="Z9">
    <cfRule type="expression" priority="13" dxfId="0" stopIfTrue="1">
      <formula>Z9&gt;Y9</formula>
    </cfRule>
  </conditionalFormatting>
  <conditionalFormatting sqref="F25">
    <cfRule type="expression" priority="12" dxfId="0" stopIfTrue="1">
      <formula>F25&gt;E25</formula>
    </cfRule>
  </conditionalFormatting>
  <conditionalFormatting sqref="F26">
    <cfRule type="expression" priority="11" dxfId="0" stopIfTrue="1">
      <formula>F26&gt;E26</formula>
    </cfRule>
  </conditionalFormatting>
  <conditionalFormatting sqref="F27">
    <cfRule type="expression" priority="10" dxfId="0" stopIfTrue="1">
      <formula>F27&gt;E27</formula>
    </cfRule>
  </conditionalFormatting>
  <conditionalFormatting sqref="K25">
    <cfRule type="expression" priority="8" dxfId="0" stopIfTrue="1">
      <formula>K25&gt;J25</formula>
    </cfRule>
  </conditionalFormatting>
  <conditionalFormatting sqref="K26">
    <cfRule type="expression" priority="7" dxfId="0" stopIfTrue="1">
      <formula>K26&gt;J26</formula>
    </cfRule>
  </conditionalFormatting>
  <conditionalFormatting sqref="U25">
    <cfRule type="expression" priority="6" dxfId="0" stopIfTrue="1">
      <formula>U25&gt;T25</formula>
    </cfRule>
  </conditionalFormatting>
  <conditionalFormatting sqref="U26">
    <cfRule type="expression" priority="5" dxfId="0" stopIfTrue="1">
      <formula>U26&gt;T26</formula>
    </cfRule>
  </conditionalFormatting>
  <conditionalFormatting sqref="U27">
    <cfRule type="expression" priority="4" dxfId="0" stopIfTrue="1">
      <formula>U27&gt;T27</formula>
    </cfRule>
  </conditionalFormatting>
  <conditionalFormatting sqref="Z25">
    <cfRule type="expression" priority="3" dxfId="0" stopIfTrue="1">
      <formula>Z25&gt;Y25</formula>
    </cfRule>
  </conditionalFormatting>
  <conditionalFormatting sqref="F28:F30 K27:K29 P25:P30 U28:U30 Z26:Z30 Z10:Z21 U13:U21 P13:P21 K6:K21 F20:F21">
    <cfRule type="expression" priority="2" dxfId="0" stopIfTrue="1">
      <formula>F6&gt;E6</formula>
    </cfRule>
  </conditionalFormatting>
  <dataValidations count="2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21 P6:P21 U6:U21 Z6:Z21 P25:P30 K25:K29 U25:U30 Z25:Z30 K6:K21 F25:F30">
      <formula1>AND(F6&lt;=E6,MOD(F6,50)=0)</formula1>
    </dataValidation>
    <dataValidation operator="lessThanOrEqual" allowBlank="1" showInputMessage="1" showErrorMessage="1" sqref="C32:Z32 C36:Z36 B32:B36 H3:M3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15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95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CQ1" s="2"/>
    </row>
    <row r="2" spans="2:157" ht="28.5" customHeight="1">
      <c r="B2" s="12" t="s">
        <v>121</v>
      </c>
      <c r="C2" s="12"/>
      <c r="D2" s="155"/>
      <c r="E2" s="607" t="s">
        <v>6</v>
      </c>
      <c r="F2" s="608"/>
      <c r="G2" s="630"/>
      <c r="H2" s="623">
        <f>'表紙'!E3</f>
        <v>0</v>
      </c>
      <c r="I2" s="624"/>
      <c r="J2" s="624"/>
      <c r="K2" s="624"/>
      <c r="L2" s="624"/>
      <c r="M2" s="625"/>
      <c r="N2" s="607" t="s">
        <v>7</v>
      </c>
      <c r="O2" s="608"/>
      <c r="P2" s="630"/>
      <c r="Q2" s="624">
        <f>'表紙'!K3</f>
        <v>0</v>
      </c>
      <c r="R2" s="624"/>
      <c r="S2" s="624"/>
      <c r="T2" s="624"/>
      <c r="U2" s="624"/>
      <c r="V2" s="625"/>
      <c r="W2" s="607" t="s">
        <v>8</v>
      </c>
      <c r="X2" s="608"/>
      <c r="Y2" s="630"/>
      <c r="Z2" s="623">
        <f>'表紙'!P3</f>
        <v>0</v>
      </c>
      <c r="AA2" s="624"/>
      <c r="AB2" s="624"/>
      <c r="AC2" s="625"/>
      <c r="FA2" s="2"/>
    </row>
    <row r="3" spans="2:29" ht="28.5" customHeight="1">
      <c r="B3" s="6"/>
      <c r="C3" s="6"/>
      <c r="D3" s="156"/>
      <c r="E3" s="603" t="s">
        <v>9</v>
      </c>
      <c r="F3" s="604"/>
      <c r="G3" s="635"/>
      <c r="H3" s="636">
        <f>'表紙'!E4</f>
        <v>0</v>
      </c>
      <c r="I3" s="637"/>
      <c r="J3" s="637"/>
      <c r="K3" s="637"/>
      <c r="L3" s="637"/>
      <c r="M3" s="638"/>
      <c r="N3" s="607" t="s">
        <v>265</v>
      </c>
      <c r="O3" s="608"/>
      <c r="P3" s="630"/>
      <c r="Q3" s="628">
        <f>'表紙'!K4</f>
        <v>0</v>
      </c>
      <c r="R3" s="628"/>
      <c r="S3" s="628"/>
      <c r="T3" s="628"/>
      <c r="U3" s="628"/>
      <c r="V3" s="629"/>
      <c r="W3" s="607" t="s">
        <v>10</v>
      </c>
      <c r="X3" s="608"/>
      <c r="Y3" s="630"/>
      <c r="Z3" s="626">
        <f>SUM(O4)</f>
        <v>0</v>
      </c>
      <c r="AA3" s="627"/>
      <c r="AB3" s="627"/>
      <c r="AC3" s="40" t="s">
        <v>1</v>
      </c>
    </row>
    <row r="4" spans="3:18" s="8" customFormat="1" ht="27.75" customHeight="1">
      <c r="C4" s="616" t="s">
        <v>146</v>
      </c>
      <c r="D4" s="616"/>
      <c r="E4" s="616"/>
      <c r="F4" s="617" t="s">
        <v>11</v>
      </c>
      <c r="G4" s="617"/>
      <c r="H4" s="618">
        <f>SUM(J30+O30+T30+Y30)</f>
        <v>79300</v>
      </c>
      <c r="I4" s="618"/>
      <c r="J4" s="9" t="s">
        <v>1</v>
      </c>
      <c r="K4" s="9" t="s">
        <v>268</v>
      </c>
      <c r="L4" s="10"/>
      <c r="M4" s="11" t="s">
        <v>123</v>
      </c>
      <c r="N4" s="10"/>
      <c r="O4" s="619">
        <f>SUM(K30+P30+U30+Z30)</f>
        <v>0</v>
      </c>
      <c r="P4" s="620"/>
      <c r="Q4" s="621" t="s">
        <v>1</v>
      </c>
      <c r="R4" s="621"/>
    </row>
    <row r="5" spans="2:29" ht="21.75" customHeight="1">
      <c r="B5" s="607" t="s">
        <v>141</v>
      </c>
      <c r="C5" s="608"/>
      <c r="D5" s="608"/>
      <c r="E5" s="609"/>
      <c r="F5" s="18" t="s">
        <v>127</v>
      </c>
      <c r="G5" s="607" t="s">
        <v>141</v>
      </c>
      <c r="H5" s="608"/>
      <c r="I5" s="608"/>
      <c r="J5" s="608"/>
      <c r="K5" s="38" t="s">
        <v>127</v>
      </c>
      <c r="L5" s="608" t="s">
        <v>142</v>
      </c>
      <c r="M5" s="608"/>
      <c r="N5" s="608"/>
      <c r="O5" s="609"/>
      <c r="P5" s="18" t="s">
        <v>127</v>
      </c>
      <c r="Q5" s="607" t="s">
        <v>143</v>
      </c>
      <c r="R5" s="608"/>
      <c r="S5" s="608"/>
      <c r="T5" s="608"/>
      <c r="U5" s="38" t="s">
        <v>127</v>
      </c>
      <c r="V5" s="608" t="s">
        <v>128</v>
      </c>
      <c r="W5" s="608"/>
      <c r="X5" s="608"/>
      <c r="Y5" s="609"/>
      <c r="Z5" s="18" t="s">
        <v>127</v>
      </c>
      <c r="AA5" s="622" t="s">
        <v>267</v>
      </c>
      <c r="AB5" s="612"/>
      <c r="AC5" s="613"/>
    </row>
    <row r="6" spans="2:29" ht="21.75" customHeight="1">
      <c r="B6" s="133"/>
      <c r="C6" s="250" t="s">
        <v>90</v>
      </c>
      <c r="D6" s="271" t="s">
        <v>426</v>
      </c>
      <c r="E6" s="219">
        <v>1450</v>
      </c>
      <c r="F6" s="448"/>
      <c r="G6" s="174" t="s">
        <v>437</v>
      </c>
      <c r="H6" s="260" t="s">
        <v>81</v>
      </c>
      <c r="I6" s="275" t="s">
        <v>420</v>
      </c>
      <c r="J6" s="223">
        <v>1150</v>
      </c>
      <c r="K6" s="448"/>
      <c r="L6" s="1"/>
      <c r="M6" s="134"/>
      <c r="N6" s="1"/>
      <c r="O6" s="219"/>
      <c r="P6" s="262"/>
      <c r="Q6" s="117"/>
      <c r="R6" s="119" t="s">
        <v>288</v>
      </c>
      <c r="S6" s="120"/>
      <c r="T6" s="223">
        <v>750</v>
      </c>
      <c r="U6" s="448"/>
      <c r="V6" s="117"/>
      <c r="W6" s="119"/>
      <c r="X6" s="120"/>
      <c r="Y6" s="228"/>
      <c r="Z6" s="262"/>
      <c r="AA6" s="175"/>
      <c r="AB6" s="644" t="s">
        <v>381</v>
      </c>
      <c r="AC6" s="645"/>
    </row>
    <row r="7" spans="2:29" ht="21.75" customHeight="1">
      <c r="B7" s="96"/>
      <c r="C7" s="253" t="s">
        <v>82</v>
      </c>
      <c r="D7" s="283" t="s">
        <v>426</v>
      </c>
      <c r="E7" s="220">
        <v>1950</v>
      </c>
      <c r="F7" s="446"/>
      <c r="G7" s="123"/>
      <c r="H7" s="253" t="s">
        <v>289</v>
      </c>
      <c r="I7" s="283" t="s">
        <v>420</v>
      </c>
      <c r="J7" s="220">
        <v>700</v>
      </c>
      <c r="K7" s="446"/>
      <c r="L7" s="96"/>
      <c r="M7" s="105"/>
      <c r="N7" s="99"/>
      <c r="O7" s="220"/>
      <c r="P7" s="262"/>
      <c r="Q7" s="96"/>
      <c r="R7" s="105"/>
      <c r="S7" s="99"/>
      <c r="T7" s="220"/>
      <c r="U7" s="262"/>
      <c r="V7" s="96"/>
      <c r="W7" s="105"/>
      <c r="X7" s="99"/>
      <c r="Y7" s="220"/>
      <c r="Z7" s="262"/>
      <c r="AA7" s="175"/>
      <c r="AB7" s="144"/>
      <c r="AC7" s="185"/>
    </row>
    <row r="8" spans="2:29" ht="21.75" customHeight="1">
      <c r="B8" s="96"/>
      <c r="C8" s="253"/>
      <c r="D8" s="264"/>
      <c r="E8" s="220"/>
      <c r="F8" s="262"/>
      <c r="G8" s="123"/>
      <c r="H8" s="253"/>
      <c r="I8" s="283"/>
      <c r="J8" s="224"/>
      <c r="K8" s="262"/>
      <c r="L8" s="103"/>
      <c r="M8" s="105"/>
      <c r="N8" s="103"/>
      <c r="O8" s="220"/>
      <c r="P8" s="262"/>
      <c r="Q8" s="96"/>
      <c r="R8" s="105"/>
      <c r="S8" s="99"/>
      <c r="T8" s="224"/>
      <c r="U8" s="262"/>
      <c r="V8" s="96"/>
      <c r="W8" s="105"/>
      <c r="X8" s="99"/>
      <c r="Y8" s="229"/>
      <c r="Z8" s="262"/>
      <c r="AA8" s="175"/>
      <c r="AB8" s="644"/>
      <c r="AC8" s="645"/>
    </row>
    <row r="9" spans="2:29" ht="21.75" customHeight="1">
      <c r="B9" s="96"/>
      <c r="C9" s="253" t="s">
        <v>290</v>
      </c>
      <c r="D9" s="251" t="s">
        <v>644</v>
      </c>
      <c r="E9" s="220">
        <v>1850</v>
      </c>
      <c r="F9" s="446"/>
      <c r="G9" s="123"/>
      <c r="H9" s="257" t="s">
        <v>292</v>
      </c>
      <c r="I9" s="284" t="s">
        <v>439</v>
      </c>
      <c r="J9" s="224">
        <v>1750</v>
      </c>
      <c r="K9" s="446"/>
      <c r="L9" s="103"/>
      <c r="M9" s="105" t="s">
        <v>295</v>
      </c>
      <c r="N9" s="103"/>
      <c r="O9" s="220">
        <v>1550</v>
      </c>
      <c r="P9" s="446"/>
      <c r="Q9" s="130"/>
      <c r="R9" s="105" t="s">
        <v>91</v>
      </c>
      <c r="S9" s="460" t="s">
        <v>477</v>
      </c>
      <c r="T9" s="224">
        <v>500</v>
      </c>
      <c r="U9" s="446"/>
      <c r="V9" s="96"/>
      <c r="W9" s="105" t="s">
        <v>291</v>
      </c>
      <c r="X9" s="99"/>
      <c r="Y9" s="229">
        <v>950</v>
      </c>
      <c r="Z9" s="446"/>
      <c r="AA9" s="175"/>
      <c r="AB9" s="144"/>
      <c r="AC9" s="185"/>
    </row>
    <row r="10" spans="2:29" ht="21.75" customHeight="1">
      <c r="B10" s="96"/>
      <c r="C10" s="253" t="s">
        <v>293</v>
      </c>
      <c r="D10" s="251" t="s">
        <v>438</v>
      </c>
      <c r="E10" s="220">
        <v>2600</v>
      </c>
      <c r="F10" s="446"/>
      <c r="G10" s="123"/>
      <c r="H10" s="257" t="s">
        <v>294</v>
      </c>
      <c r="I10" s="284" t="s">
        <v>440</v>
      </c>
      <c r="J10" s="224">
        <v>1900</v>
      </c>
      <c r="K10" s="446"/>
      <c r="L10" s="103"/>
      <c r="M10" s="105" t="s">
        <v>299</v>
      </c>
      <c r="N10" s="103"/>
      <c r="O10" s="220">
        <v>950</v>
      </c>
      <c r="P10" s="446"/>
      <c r="Q10" s="130"/>
      <c r="R10" s="105" t="s">
        <v>604</v>
      </c>
      <c r="S10" s="460" t="s">
        <v>572</v>
      </c>
      <c r="T10" s="224">
        <v>2350</v>
      </c>
      <c r="U10" s="446"/>
      <c r="V10" s="96"/>
      <c r="W10" s="105" t="s">
        <v>53</v>
      </c>
      <c r="X10" s="99"/>
      <c r="Y10" s="229">
        <v>500</v>
      </c>
      <c r="Z10" s="446"/>
      <c r="AA10" s="175"/>
      <c r="AB10" s="144"/>
      <c r="AC10" s="185"/>
    </row>
    <row r="11" spans="2:29" ht="21.75" customHeight="1">
      <c r="B11" s="96"/>
      <c r="C11" s="257" t="s">
        <v>297</v>
      </c>
      <c r="D11" s="251" t="s">
        <v>438</v>
      </c>
      <c r="E11" s="220">
        <v>1050</v>
      </c>
      <c r="F11" s="446"/>
      <c r="G11" s="123"/>
      <c r="H11" s="257" t="s">
        <v>298</v>
      </c>
      <c r="I11" s="284" t="s">
        <v>440</v>
      </c>
      <c r="J11" s="224">
        <v>1300</v>
      </c>
      <c r="K11" s="446"/>
      <c r="L11" s="103"/>
      <c r="M11" s="105" t="s">
        <v>302</v>
      </c>
      <c r="N11" s="103"/>
      <c r="O11" s="220">
        <v>1300</v>
      </c>
      <c r="P11" s="446"/>
      <c r="Q11" s="130"/>
      <c r="R11" s="105" t="s">
        <v>93</v>
      </c>
      <c r="S11" s="460" t="s">
        <v>477</v>
      </c>
      <c r="T11" s="224">
        <v>3300</v>
      </c>
      <c r="U11" s="446"/>
      <c r="V11" s="96"/>
      <c r="W11" s="105" t="s">
        <v>296</v>
      </c>
      <c r="X11" s="99"/>
      <c r="Y11" s="229">
        <v>500</v>
      </c>
      <c r="Z11" s="446"/>
      <c r="AA11" s="175"/>
      <c r="AB11" s="144"/>
      <c r="AC11" s="185"/>
    </row>
    <row r="12" spans="2:29" ht="21.75" customHeight="1">
      <c r="B12" s="96"/>
      <c r="C12" s="252" t="s">
        <v>441</v>
      </c>
      <c r="D12" s="251" t="s">
        <v>645</v>
      </c>
      <c r="E12" s="220">
        <v>1900</v>
      </c>
      <c r="F12" s="446"/>
      <c r="G12" s="123"/>
      <c r="H12" s="257" t="s">
        <v>301</v>
      </c>
      <c r="I12" s="284" t="s">
        <v>427</v>
      </c>
      <c r="J12" s="224">
        <v>2650</v>
      </c>
      <c r="K12" s="446"/>
      <c r="L12" s="103"/>
      <c r="M12" s="105"/>
      <c r="N12" s="103"/>
      <c r="O12" s="220"/>
      <c r="P12" s="262"/>
      <c r="Q12" s="130"/>
      <c r="R12" s="105" t="s">
        <v>94</v>
      </c>
      <c r="S12" s="460" t="s">
        <v>416</v>
      </c>
      <c r="T12" s="224">
        <v>1050</v>
      </c>
      <c r="U12" s="446"/>
      <c r="V12" s="96"/>
      <c r="W12" s="105" t="s">
        <v>300</v>
      </c>
      <c r="X12" s="99"/>
      <c r="Y12" s="229">
        <v>400</v>
      </c>
      <c r="Z12" s="446"/>
      <c r="AA12" s="175"/>
      <c r="AB12" s="144"/>
      <c r="AC12" s="185"/>
    </row>
    <row r="13" spans="2:29" ht="21.75" customHeight="1">
      <c r="B13" s="96"/>
      <c r="C13" s="285" t="s">
        <v>630</v>
      </c>
      <c r="D13" s="251"/>
      <c r="E13" s="220">
        <v>2450</v>
      </c>
      <c r="F13" s="446"/>
      <c r="G13" s="123"/>
      <c r="H13" s="257" t="s">
        <v>305</v>
      </c>
      <c r="I13" s="284" t="s">
        <v>442</v>
      </c>
      <c r="J13" s="224">
        <v>1500</v>
      </c>
      <c r="K13" s="446"/>
      <c r="L13" s="103"/>
      <c r="M13" s="105"/>
      <c r="N13" s="103"/>
      <c r="O13" s="220"/>
      <c r="P13" s="262"/>
      <c r="Q13" s="130"/>
      <c r="R13" s="105" t="s">
        <v>53</v>
      </c>
      <c r="S13" s="460" t="s">
        <v>477</v>
      </c>
      <c r="T13" s="224">
        <v>1050</v>
      </c>
      <c r="U13" s="446"/>
      <c r="V13" s="96"/>
      <c r="W13" s="105" t="s">
        <v>303</v>
      </c>
      <c r="X13" s="99"/>
      <c r="Y13" s="229">
        <v>1350</v>
      </c>
      <c r="Z13" s="446"/>
      <c r="AA13" s="175"/>
      <c r="AB13" s="144"/>
      <c r="AC13" s="185"/>
    </row>
    <row r="14" spans="2:29" ht="21.75" customHeight="1">
      <c r="B14" s="96"/>
      <c r="C14" s="285" t="s">
        <v>304</v>
      </c>
      <c r="D14" s="286" t="s">
        <v>443</v>
      </c>
      <c r="E14" s="220">
        <v>2050</v>
      </c>
      <c r="F14" s="446"/>
      <c r="G14" s="123"/>
      <c r="H14" s="257"/>
      <c r="I14" s="284"/>
      <c r="J14" s="224"/>
      <c r="K14" s="262"/>
      <c r="L14" s="96"/>
      <c r="M14" s="309"/>
      <c r="N14" s="360"/>
      <c r="O14" s="361"/>
      <c r="P14" s="262"/>
      <c r="Q14" s="130"/>
      <c r="R14" s="105" t="s">
        <v>296</v>
      </c>
      <c r="S14" s="460" t="s">
        <v>416</v>
      </c>
      <c r="T14" s="224">
        <v>1000</v>
      </c>
      <c r="U14" s="446"/>
      <c r="V14" s="96"/>
      <c r="W14" s="105" t="s">
        <v>306</v>
      </c>
      <c r="X14" s="99"/>
      <c r="Y14" s="229">
        <v>1100</v>
      </c>
      <c r="Z14" s="446"/>
      <c r="AA14" s="175"/>
      <c r="AB14" s="144"/>
      <c r="AC14" s="185"/>
    </row>
    <row r="15" spans="2:29" ht="21.75" customHeight="1">
      <c r="B15" s="96"/>
      <c r="C15" s="257" t="s">
        <v>307</v>
      </c>
      <c r="D15" s="251"/>
      <c r="E15" s="220">
        <v>1700</v>
      </c>
      <c r="F15" s="446"/>
      <c r="G15" s="310"/>
      <c r="H15" s="309"/>
      <c r="I15" s="360"/>
      <c r="J15" s="361"/>
      <c r="K15" s="262"/>
      <c r="L15" s="103"/>
      <c r="M15" s="105"/>
      <c r="N15" s="103"/>
      <c r="O15" s="220"/>
      <c r="P15" s="262"/>
      <c r="Q15" s="130"/>
      <c r="R15" s="105" t="s">
        <v>410</v>
      </c>
      <c r="S15" s="460" t="s">
        <v>477</v>
      </c>
      <c r="T15" s="224">
        <v>1600</v>
      </c>
      <c r="U15" s="446"/>
      <c r="V15" s="96"/>
      <c r="W15" s="105" t="s">
        <v>552</v>
      </c>
      <c r="X15" s="99"/>
      <c r="Y15" s="229">
        <v>700</v>
      </c>
      <c r="Z15" s="446"/>
      <c r="AA15" s="175"/>
      <c r="AB15" s="144"/>
      <c r="AC15" s="185"/>
    </row>
    <row r="16" spans="2:29" ht="21.75" customHeight="1">
      <c r="B16" s="96"/>
      <c r="C16" s="253" t="s">
        <v>96</v>
      </c>
      <c r="D16" s="286" t="s">
        <v>443</v>
      </c>
      <c r="E16" s="220">
        <v>3650</v>
      </c>
      <c r="F16" s="446"/>
      <c r="G16" s="123"/>
      <c r="H16" s="257"/>
      <c r="I16" s="269"/>
      <c r="J16" s="224"/>
      <c r="K16" s="262"/>
      <c r="L16" s="103"/>
      <c r="M16" s="105"/>
      <c r="N16" s="103"/>
      <c r="O16" s="220"/>
      <c r="P16" s="262"/>
      <c r="Q16" s="130"/>
      <c r="R16" s="105" t="s">
        <v>308</v>
      </c>
      <c r="S16" s="460" t="s">
        <v>416</v>
      </c>
      <c r="T16" s="224">
        <v>1300</v>
      </c>
      <c r="U16" s="446"/>
      <c r="V16" s="96"/>
      <c r="W16" s="309"/>
      <c r="X16" s="360"/>
      <c r="Y16" s="361"/>
      <c r="Z16" s="262"/>
      <c r="AA16" s="175"/>
      <c r="AB16" s="144"/>
      <c r="AC16" s="185"/>
    </row>
    <row r="17" spans="2:29" ht="21.75" customHeight="1">
      <c r="B17" s="96"/>
      <c r="C17" s="257" t="s">
        <v>309</v>
      </c>
      <c r="D17" s="286" t="s">
        <v>443</v>
      </c>
      <c r="E17" s="220">
        <v>1350</v>
      </c>
      <c r="F17" s="446"/>
      <c r="G17" s="123"/>
      <c r="H17" s="257"/>
      <c r="I17" s="269"/>
      <c r="J17" s="224"/>
      <c r="K17" s="262"/>
      <c r="L17" s="103"/>
      <c r="M17" s="105"/>
      <c r="N17" s="103"/>
      <c r="O17" s="220"/>
      <c r="P17" s="262"/>
      <c r="Q17" s="130"/>
      <c r="R17" s="105" t="s">
        <v>98</v>
      </c>
      <c r="S17" s="460" t="s">
        <v>416</v>
      </c>
      <c r="T17" s="224">
        <v>1650</v>
      </c>
      <c r="U17" s="446"/>
      <c r="V17" s="96"/>
      <c r="W17" s="105"/>
      <c r="X17" s="99"/>
      <c r="Y17" s="229"/>
      <c r="Z17" s="262"/>
      <c r="AA17" s="175"/>
      <c r="AB17" s="144"/>
      <c r="AC17" s="207"/>
    </row>
    <row r="18" spans="2:29" ht="21.75" customHeight="1">
      <c r="B18" s="96"/>
      <c r="C18" s="257"/>
      <c r="D18" s="286"/>
      <c r="E18" s="220"/>
      <c r="F18" s="262"/>
      <c r="G18" s="123"/>
      <c r="H18" s="257"/>
      <c r="I18" s="287"/>
      <c r="J18" s="224"/>
      <c r="K18" s="262"/>
      <c r="L18" s="103"/>
      <c r="M18" s="103"/>
      <c r="N18" s="103"/>
      <c r="O18" s="220"/>
      <c r="P18" s="262"/>
      <c r="Q18" s="130"/>
      <c r="R18" s="105" t="s">
        <v>444</v>
      </c>
      <c r="S18" s="460" t="s">
        <v>476</v>
      </c>
      <c r="T18" s="224">
        <v>1150</v>
      </c>
      <c r="U18" s="446"/>
      <c r="V18" s="96"/>
      <c r="W18" s="105"/>
      <c r="X18" s="99"/>
      <c r="Y18" s="229"/>
      <c r="Z18" s="262"/>
      <c r="AA18" s="175"/>
      <c r="AB18" s="2"/>
      <c r="AC18" s="160"/>
    </row>
    <row r="19" spans="2:29" ht="21.75" customHeight="1">
      <c r="B19" s="96"/>
      <c r="C19" s="103"/>
      <c r="D19" s="132"/>
      <c r="E19" s="274"/>
      <c r="F19" s="262"/>
      <c r="G19" s="667"/>
      <c r="H19" s="668"/>
      <c r="I19" s="669"/>
      <c r="J19" s="245"/>
      <c r="K19" s="262"/>
      <c r="L19" s="103"/>
      <c r="M19" s="103"/>
      <c r="N19" s="103"/>
      <c r="O19" s="220"/>
      <c r="P19" s="262"/>
      <c r="Q19" s="310"/>
      <c r="R19" s="309"/>
      <c r="S19" s="360"/>
      <c r="T19" s="361"/>
      <c r="U19" s="262"/>
      <c r="V19" s="667"/>
      <c r="W19" s="668"/>
      <c r="X19" s="669"/>
      <c r="Y19" s="247"/>
      <c r="Z19" s="262"/>
      <c r="AA19" s="175"/>
      <c r="AB19" s="144" t="s">
        <v>310</v>
      </c>
      <c r="AC19" s="185"/>
    </row>
    <row r="20" spans="2:29" ht="21.75" customHeight="1">
      <c r="B20" s="96"/>
      <c r="C20" s="257" t="s">
        <v>54</v>
      </c>
      <c r="D20" s="251" t="s">
        <v>415</v>
      </c>
      <c r="E20" s="220">
        <v>1300</v>
      </c>
      <c r="F20" s="446"/>
      <c r="G20" s="123"/>
      <c r="H20" s="257" t="s">
        <v>107</v>
      </c>
      <c r="I20" s="283" t="s">
        <v>420</v>
      </c>
      <c r="J20" s="224">
        <v>400</v>
      </c>
      <c r="K20" s="446"/>
      <c r="L20" s="103"/>
      <c r="M20" s="312" t="s">
        <v>54</v>
      </c>
      <c r="N20" s="103"/>
      <c r="O20" s="220">
        <v>1500</v>
      </c>
      <c r="P20" s="446"/>
      <c r="Q20" s="96"/>
      <c r="R20" s="105" t="s">
        <v>54</v>
      </c>
      <c r="S20" s="471" t="s">
        <v>476</v>
      </c>
      <c r="T20" s="224">
        <v>1900</v>
      </c>
      <c r="U20" s="446"/>
      <c r="V20" s="96"/>
      <c r="W20" s="105" t="s">
        <v>54</v>
      </c>
      <c r="X20" s="99"/>
      <c r="Y20" s="229">
        <v>1000</v>
      </c>
      <c r="Z20" s="446"/>
      <c r="AA20" s="175"/>
      <c r="AB20" s="144" t="s">
        <v>382</v>
      </c>
      <c r="AC20" s="185"/>
    </row>
    <row r="21" spans="2:29" ht="21.75" customHeight="1">
      <c r="B21" s="96"/>
      <c r="C21" s="257" t="s">
        <v>101</v>
      </c>
      <c r="D21" s="251" t="s">
        <v>415</v>
      </c>
      <c r="E21" s="220">
        <v>1850</v>
      </c>
      <c r="F21" s="446"/>
      <c r="G21" s="123"/>
      <c r="H21" s="257"/>
      <c r="I21" s="288"/>
      <c r="J21" s="224"/>
      <c r="K21" s="262"/>
      <c r="L21" s="103"/>
      <c r="M21" s="105"/>
      <c r="N21" s="103"/>
      <c r="O21" s="220"/>
      <c r="P21" s="262"/>
      <c r="Q21" s="96"/>
      <c r="R21" s="105"/>
      <c r="S21" s="106"/>
      <c r="T21" s="224"/>
      <c r="U21" s="262"/>
      <c r="V21" s="96"/>
      <c r="W21" s="105" t="s">
        <v>311</v>
      </c>
      <c r="X21" s="99"/>
      <c r="Y21" s="229">
        <v>200</v>
      </c>
      <c r="Z21" s="446"/>
      <c r="AA21" s="175"/>
      <c r="AB21" s="295" t="s">
        <v>383</v>
      </c>
      <c r="AC21" s="185"/>
    </row>
    <row r="22" spans="2:29" ht="21.75" customHeight="1">
      <c r="B22" s="96"/>
      <c r="C22" s="257" t="s">
        <v>103</v>
      </c>
      <c r="D22" s="251" t="s">
        <v>415</v>
      </c>
      <c r="E22" s="220">
        <v>950</v>
      </c>
      <c r="F22" s="446"/>
      <c r="G22" s="123"/>
      <c r="H22" s="257"/>
      <c r="I22" s="288"/>
      <c r="J22" s="224"/>
      <c r="K22" s="262"/>
      <c r="L22" s="103"/>
      <c r="M22" s="105" t="s">
        <v>68</v>
      </c>
      <c r="N22" s="103"/>
      <c r="O22" s="220">
        <f>SUM(O6:O21)</f>
        <v>5300</v>
      </c>
      <c r="P22" s="447">
        <f>SUM(P6:P21)</f>
        <v>0</v>
      </c>
      <c r="Q22" s="96"/>
      <c r="R22" s="103"/>
      <c r="S22" s="97"/>
      <c r="T22" s="224"/>
      <c r="U22" s="262"/>
      <c r="V22" s="96"/>
      <c r="W22" s="103"/>
      <c r="X22" s="99"/>
      <c r="Y22" s="229"/>
      <c r="Z22" s="262"/>
      <c r="AA22" s="175"/>
      <c r="AB22" s="144"/>
      <c r="AC22" s="185"/>
    </row>
    <row r="23" spans="2:29" ht="21.75" customHeight="1">
      <c r="B23" s="96"/>
      <c r="C23" s="257" t="s">
        <v>105</v>
      </c>
      <c r="D23" s="251" t="s">
        <v>415</v>
      </c>
      <c r="E23" s="220">
        <v>1500</v>
      </c>
      <c r="F23" s="446"/>
      <c r="G23" s="123"/>
      <c r="H23" s="257"/>
      <c r="I23" s="288"/>
      <c r="J23" s="224"/>
      <c r="K23" s="262"/>
      <c r="L23" s="103"/>
      <c r="M23" s="105"/>
      <c r="N23" s="103"/>
      <c r="O23" s="220"/>
      <c r="P23" s="262"/>
      <c r="Q23" s="96"/>
      <c r="R23" s="103"/>
      <c r="S23" s="97"/>
      <c r="T23" s="224"/>
      <c r="U23" s="262"/>
      <c r="V23" s="96"/>
      <c r="W23" s="103"/>
      <c r="X23" s="99"/>
      <c r="Y23" s="229"/>
      <c r="Z23" s="262"/>
      <c r="AA23" s="175"/>
      <c r="AB23" s="144"/>
      <c r="AC23" s="185"/>
    </row>
    <row r="24" spans="2:29" ht="21.75" customHeight="1">
      <c r="B24" s="96"/>
      <c r="C24" s="257"/>
      <c r="D24" s="251"/>
      <c r="E24" s="220"/>
      <c r="F24" s="262"/>
      <c r="G24" s="123"/>
      <c r="H24" s="257"/>
      <c r="I24" s="288"/>
      <c r="J24" s="224"/>
      <c r="K24" s="262"/>
      <c r="L24" s="103"/>
      <c r="M24" s="105"/>
      <c r="N24" s="103"/>
      <c r="O24" s="220"/>
      <c r="P24" s="262"/>
      <c r="Q24" s="96"/>
      <c r="R24" s="103"/>
      <c r="S24" s="97"/>
      <c r="T24" s="224"/>
      <c r="U24" s="262"/>
      <c r="V24" s="96"/>
      <c r="W24" s="103"/>
      <c r="X24" s="99"/>
      <c r="Y24" s="229"/>
      <c r="Z24" s="262"/>
      <c r="AA24" s="175"/>
      <c r="AB24" s="144"/>
      <c r="AC24" s="185"/>
    </row>
    <row r="25" spans="2:29" ht="21.75" customHeight="1">
      <c r="B25" s="96"/>
      <c r="C25" s="257" t="s">
        <v>598</v>
      </c>
      <c r="D25" s="251" t="s">
        <v>415</v>
      </c>
      <c r="E25" s="220">
        <v>1800</v>
      </c>
      <c r="F25" s="446"/>
      <c r="G25" s="123"/>
      <c r="H25" s="257" t="s">
        <v>115</v>
      </c>
      <c r="I25" s="283" t="s">
        <v>565</v>
      </c>
      <c r="J25" s="224">
        <v>350</v>
      </c>
      <c r="K25" s="446"/>
      <c r="L25" s="103"/>
      <c r="M25" s="105"/>
      <c r="N25" s="103"/>
      <c r="O25" s="220"/>
      <c r="P25" s="262"/>
      <c r="Q25" s="96"/>
      <c r="R25" s="105" t="s">
        <v>109</v>
      </c>
      <c r="S25" s="460" t="s">
        <v>478</v>
      </c>
      <c r="T25" s="224">
        <v>1200</v>
      </c>
      <c r="U25" s="446"/>
      <c r="V25" s="96"/>
      <c r="W25" s="105" t="s">
        <v>109</v>
      </c>
      <c r="X25" s="99"/>
      <c r="Y25" s="229">
        <v>350</v>
      </c>
      <c r="Z25" s="446"/>
      <c r="AA25" s="175"/>
      <c r="AB25" s="144"/>
      <c r="AC25" s="185"/>
    </row>
    <row r="26" spans="2:29" ht="21.75" customHeight="1">
      <c r="B26" s="96"/>
      <c r="C26" s="253" t="s">
        <v>55</v>
      </c>
      <c r="D26" s="283" t="s">
        <v>420</v>
      </c>
      <c r="E26" s="220">
        <v>2200</v>
      </c>
      <c r="F26" s="446"/>
      <c r="G26" s="123"/>
      <c r="H26" s="257" t="s">
        <v>56</v>
      </c>
      <c r="I26" s="283" t="s">
        <v>565</v>
      </c>
      <c r="J26" s="224">
        <v>600</v>
      </c>
      <c r="K26" s="446"/>
      <c r="L26" s="103"/>
      <c r="M26" s="103"/>
      <c r="N26" s="103"/>
      <c r="O26" s="220"/>
      <c r="P26" s="262"/>
      <c r="Q26" s="96"/>
      <c r="R26" s="105"/>
      <c r="S26" s="106"/>
      <c r="T26" s="224"/>
      <c r="U26" s="262"/>
      <c r="V26" s="96"/>
      <c r="W26" s="105" t="s">
        <v>55</v>
      </c>
      <c r="X26" s="99"/>
      <c r="Y26" s="229">
        <v>200</v>
      </c>
      <c r="Z26" s="446"/>
      <c r="AA26" s="175"/>
      <c r="AB26" s="144"/>
      <c r="AC26" s="185"/>
    </row>
    <row r="27" spans="2:29" ht="21.75" customHeight="1">
      <c r="B27" s="96"/>
      <c r="C27" s="253" t="s">
        <v>112</v>
      </c>
      <c r="D27" s="264" t="s">
        <v>422</v>
      </c>
      <c r="E27" s="220">
        <v>550</v>
      </c>
      <c r="F27" s="446"/>
      <c r="G27" s="123"/>
      <c r="H27" s="257" t="s">
        <v>57</v>
      </c>
      <c r="I27" s="283" t="s">
        <v>565</v>
      </c>
      <c r="J27" s="224">
        <v>550</v>
      </c>
      <c r="K27" s="446"/>
      <c r="L27" s="103"/>
      <c r="M27" s="103"/>
      <c r="N27" s="103"/>
      <c r="O27" s="220"/>
      <c r="P27" s="262"/>
      <c r="Q27" s="96"/>
      <c r="R27" s="103"/>
      <c r="S27" s="99"/>
      <c r="T27" s="224"/>
      <c r="U27" s="262"/>
      <c r="V27" s="96"/>
      <c r="W27" s="105"/>
      <c r="X27" s="99"/>
      <c r="Y27" s="229"/>
      <c r="Z27" s="262"/>
      <c r="AA27" s="175"/>
      <c r="AB27" s="144"/>
      <c r="AC27" s="185"/>
    </row>
    <row r="28" spans="2:29" ht="21.75" customHeight="1">
      <c r="B28" s="96"/>
      <c r="C28" s="253"/>
      <c r="D28" s="251"/>
      <c r="E28" s="220"/>
      <c r="F28" s="262"/>
      <c r="G28" s="123"/>
      <c r="H28" s="257"/>
      <c r="I28" s="287"/>
      <c r="J28" s="224"/>
      <c r="K28" s="262"/>
      <c r="L28" s="96"/>
      <c r="M28" s="103" t="s">
        <v>312</v>
      </c>
      <c r="N28" s="103"/>
      <c r="O28" s="220">
        <v>700</v>
      </c>
      <c r="P28" s="446"/>
      <c r="Q28" s="96"/>
      <c r="R28" s="103"/>
      <c r="S28" s="99"/>
      <c r="T28" s="224"/>
      <c r="U28" s="262"/>
      <c r="V28" s="96"/>
      <c r="W28" s="105"/>
      <c r="X28" s="99"/>
      <c r="Y28" s="229"/>
      <c r="Z28" s="262"/>
      <c r="AA28" s="175"/>
      <c r="AB28" s="144"/>
      <c r="AC28" s="185"/>
    </row>
    <row r="29" spans="2:29" ht="21.75" customHeight="1">
      <c r="B29" s="114"/>
      <c r="C29" s="289"/>
      <c r="D29" s="290"/>
      <c r="E29" s="293"/>
      <c r="F29" s="292"/>
      <c r="G29" s="664" t="s">
        <v>68</v>
      </c>
      <c r="H29" s="665"/>
      <c r="I29" s="666"/>
      <c r="J29" s="291">
        <f>SUM(J6:J28)</f>
        <v>12850</v>
      </c>
      <c r="K29" s="292">
        <f>SUM(K6:K28)</f>
        <v>0</v>
      </c>
      <c r="L29" s="294"/>
      <c r="M29" s="139" t="s">
        <v>313</v>
      </c>
      <c r="N29" s="139"/>
      <c r="O29" s="293">
        <v>2250</v>
      </c>
      <c r="P29" s="444"/>
      <c r="Q29" s="294"/>
      <c r="R29" s="139"/>
      <c r="S29" s="140"/>
      <c r="T29" s="291"/>
      <c r="U29" s="292"/>
      <c r="V29" s="294"/>
      <c r="W29" s="511"/>
      <c r="X29" s="140"/>
      <c r="Y29" s="512"/>
      <c r="Z29" s="292"/>
      <c r="AA29" s="175"/>
      <c r="AB29" s="144"/>
      <c r="AC29" s="185"/>
    </row>
    <row r="30" spans="2:29" ht="21.75" customHeight="1">
      <c r="B30" s="603" t="s">
        <v>2</v>
      </c>
      <c r="C30" s="604"/>
      <c r="D30" s="604"/>
      <c r="E30" s="249">
        <f>SUM(E6:E29)</f>
        <v>32150</v>
      </c>
      <c r="F30" s="180">
        <f>SUM(F6:F29)</f>
        <v>0</v>
      </c>
      <c r="G30" s="603" t="s">
        <v>122</v>
      </c>
      <c r="H30" s="604"/>
      <c r="I30" s="661"/>
      <c r="J30" s="166">
        <f>SUM(E30+J29)</f>
        <v>45000</v>
      </c>
      <c r="K30" s="244">
        <f>SUM(F30+K29)</f>
        <v>0</v>
      </c>
      <c r="L30" s="604" t="s">
        <v>122</v>
      </c>
      <c r="M30" s="604"/>
      <c r="N30" s="604"/>
      <c r="O30" s="249">
        <f>O22+SUM(O28:O29)</f>
        <v>8250</v>
      </c>
      <c r="P30" s="279">
        <f>SUM(P22:P29)</f>
        <v>0</v>
      </c>
      <c r="Q30" s="603" t="s">
        <v>2</v>
      </c>
      <c r="R30" s="604"/>
      <c r="S30" s="661"/>
      <c r="T30" s="166">
        <f>SUM(T6:T29)</f>
        <v>18800</v>
      </c>
      <c r="U30" s="484">
        <f>SUM(U6:U29)</f>
        <v>0</v>
      </c>
      <c r="V30" s="603" t="s">
        <v>2</v>
      </c>
      <c r="W30" s="604"/>
      <c r="X30" s="661"/>
      <c r="Y30" s="230">
        <f>SUM(Y7:Y29)</f>
        <v>7250</v>
      </c>
      <c r="Z30" s="279">
        <f>SUM(Z6:Z29)</f>
        <v>0</v>
      </c>
      <c r="AA30" s="641"/>
      <c r="AB30" s="642"/>
      <c r="AC30" s="182">
        <f>SUM(AC6:AC29)</f>
        <v>0</v>
      </c>
    </row>
    <row r="31" spans="2:30" ht="13.5" customHeight="1">
      <c r="B31" s="14" t="s">
        <v>606</v>
      </c>
      <c r="C31" s="13"/>
      <c r="D31" s="1"/>
      <c r="E31" s="223"/>
      <c r="F31" s="454"/>
      <c r="G31" s="1"/>
      <c r="H31" s="1"/>
      <c r="I31" s="1"/>
      <c r="J31" s="223"/>
      <c r="K31" s="455"/>
      <c r="L31" s="1"/>
      <c r="M31" s="1"/>
      <c r="N31" s="1"/>
      <c r="O31" s="223"/>
      <c r="P31" s="191"/>
      <c r="Q31" s="1"/>
      <c r="R31" s="1"/>
      <c r="S31" s="1"/>
      <c r="T31" s="223"/>
      <c r="U31" s="455"/>
      <c r="V31" s="1"/>
      <c r="W31" s="1"/>
      <c r="X31" s="1"/>
      <c r="Y31" s="223"/>
      <c r="Z31" s="191"/>
      <c r="AA31" s="110"/>
      <c r="AB31" s="41"/>
      <c r="AC31" s="7"/>
      <c r="AD31" s="110"/>
    </row>
    <row r="32" spans="2:29" ht="14.25" customHeight="1">
      <c r="B32" s="639" t="s">
        <v>610</v>
      </c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640"/>
      <c r="AA32" s="640"/>
      <c r="AB32" s="640"/>
      <c r="AC32" s="640"/>
    </row>
    <row r="33" spans="2:29" ht="14.25" customHeight="1">
      <c r="B33" s="639" t="s">
        <v>607</v>
      </c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</row>
    <row r="34" spans="2:29" ht="13.5">
      <c r="B34" s="639" t="s">
        <v>608</v>
      </c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</row>
    <row r="35" spans="2:26" ht="8.25" customHeight="1">
      <c r="B35" s="14"/>
      <c r="C35" s="1"/>
      <c r="D35" s="1"/>
      <c r="E35" s="223"/>
      <c r="F35" s="454"/>
      <c r="G35" s="1"/>
      <c r="H35" s="1"/>
      <c r="I35" s="1"/>
      <c r="J35" s="223"/>
      <c r="K35" s="455"/>
      <c r="L35" s="1"/>
      <c r="M35" s="1"/>
      <c r="N35" s="1"/>
      <c r="O35" s="223"/>
      <c r="P35" s="191"/>
      <c r="Q35" s="1"/>
      <c r="R35" s="1"/>
      <c r="S35" s="1"/>
      <c r="T35" s="223"/>
      <c r="U35" s="455"/>
      <c r="V35" s="1"/>
      <c r="W35" s="1"/>
      <c r="X35" s="1"/>
      <c r="Y35" s="223"/>
      <c r="Z35" s="191"/>
    </row>
    <row r="36" spans="2:30" ht="14.25">
      <c r="B36" s="94" t="s">
        <v>371</v>
      </c>
      <c r="C36" s="2"/>
      <c r="D36" s="4"/>
      <c r="E36" s="2"/>
      <c r="F36" s="2"/>
      <c r="J36" s="2"/>
      <c r="K36" s="2"/>
      <c r="M36" s="2"/>
      <c r="O36" s="2"/>
      <c r="P36" s="2"/>
      <c r="R36" s="1"/>
      <c r="T36" s="148"/>
      <c r="U36" s="5"/>
      <c r="AA36" s="110"/>
      <c r="AB36" s="41" t="str">
        <f>'表紙'!P36</f>
        <v>（2022年5月現在）</v>
      </c>
      <c r="AC36" s="7" t="s">
        <v>372</v>
      </c>
      <c r="AD36" s="110"/>
    </row>
    <row r="37" ht="6.75" customHeight="1"/>
  </sheetData>
  <sheetProtection password="CCCF" sheet="1" selectLockedCells="1"/>
  <mergeCells count="37">
    <mergeCell ref="B32:AC32"/>
    <mergeCell ref="B33:AC33"/>
    <mergeCell ref="B34:AC34"/>
    <mergeCell ref="B30:D30"/>
    <mergeCell ref="G30:I30"/>
    <mergeCell ref="L30:N30"/>
    <mergeCell ref="Q30:S30"/>
    <mergeCell ref="V30:X30"/>
    <mergeCell ref="G29:I29"/>
    <mergeCell ref="G19:I19"/>
    <mergeCell ref="V19:X19"/>
    <mergeCell ref="N3:P3"/>
    <mergeCell ref="Q3:V3"/>
    <mergeCell ref="Q4:R4"/>
    <mergeCell ref="H3:M3"/>
    <mergeCell ref="F4:G4"/>
    <mergeCell ref="H4:I4"/>
    <mergeCell ref="B5:E5"/>
    <mergeCell ref="G5:J5"/>
    <mergeCell ref="L5:O5"/>
    <mergeCell ref="Q5:T5"/>
    <mergeCell ref="C4:E4"/>
    <mergeCell ref="E2:G2"/>
    <mergeCell ref="N2:P2"/>
    <mergeCell ref="Q2:V2"/>
    <mergeCell ref="O4:P4"/>
    <mergeCell ref="E3:G3"/>
    <mergeCell ref="H2:M2"/>
    <mergeCell ref="W2:Y2"/>
    <mergeCell ref="AA30:AB30"/>
    <mergeCell ref="Z2:AC2"/>
    <mergeCell ref="Z3:AB3"/>
    <mergeCell ref="AA5:AC5"/>
    <mergeCell ref="AB6:AC6"/>
    <mergeCell ref="AB8:AC8"/>
    <mergeCell ref="W3:Y3"/>
    <mergeCell ref="V5:Y5"/>
  </mergeCells>
  <conditionalFormatting sqref="F6">
    <cfRule type="expression" priority="69" dxfId="0" stopIfTrue="1">
      <formula>F6&gt;E6</formula>
    </cfRule>
  </conditionalFormatting>
  <conditionalFormatting sqref="F7">
    <cfRule type="expression" priority="68" dxfId="0" stopIfTrue="1">
      <formula>F7&gt;E7</formula>
    </cfRule>
  </conditionalFormatting>
  <conditionalFormatting sqref="F9">
    <cfRule type="expression" priority="67" dxfId="0" stopIfTrue="1">
      <formula>F9&gt;E9</formula>
    </cfRule>
  </conditionalFormatting>
  <conditionalFormatting sqref="F10">
    <cfRule type="expression" priority="66" dxfId="0" stopIfTrue="1">
      <formula>F10&gt;E10</formula>
    </cfRule>
  </conditionalFormatting>
  <conditionalFormatting sqref="F11">
    <cfRule type="expression" priority="65" dxfId="0" stopIfTrue="1">
      <formula>F11&gt;E11</formula>
    </cfRule>
  </conditionalFormatting>
  <conditionalFormatting sqref="F12">
    <cfRule type="expression" priority="64" dxfId="0" stopIfTrue="1">
      <formula>F12&gt;E12</formula>
    </cfRule>
  </conditionalFormatting>
  <conditionalFormatting sqref="F13">
    <cfRule type="expression" priority="63" dxfId="0" stopIfTrue="1">
      <formula>F13&gt;E13</formula>
    </cfRule>
  </conditionalFormatting>
  <conditionalFormatting sqref="F14">
    <cfRule type="expression" priority="62" dxfId="0" stopIfTrue="1">
      <formula>F14&gt;E14</formula>
    </cfRule>
  </conditionalFormatting>
  <conditionalFormatting sqref="F15">
    <cfRule type="expression" priority="61" dxfId="0" stopIfTrue="1">
      <formula>F15&gt;E15</formula>
    </cfRule>
  </conditionalFormatting>
  <conditionalFormatting sqref="F16">
    <cfRule type="expression" priority="60" dxfId="0" stopIfTrue="1">
      <formula>F16&gt;E16</formula>
    </cfRule>
  </conditionalFormatting>
  <conditionalFormatting sqref="F17">
    <cfRule type="expression" priority="58" dxfId="0" stopIfTrue="1">
      <formula>F17&gt;E17</formula>
    </cfRule>
  </conditionalFormatting>
  <conditionalFormatting sqref="F20">
    <cfRule type="expression" priority="57" dxfId="0" stopIfTrue="1">
      <formula>F20&gt;E20</formula>
    </cfRule>
  </conditionalFormatting>
  <conditionalFormatting sqref="F21">
    <cfRule type="expression" priority="56" dxfId="0" stopIfTrue="1">
      <formula>F21&gt;E21</formula>
    </cfRule>
  </conditionalFormatting>
  <conditionalFormatting sqref="F22">
    <cfRule type="expression" priority="55" dxfId="0" stopIfTrue="1">
      <formula>F22&gt;E22</formula>
    </cfRule>
  </conditionalFormatting>
  <conditionalFormatting sqref="F23">
    <cfRule type="expression" priority="54" dxfId="0" stopIfTrue="1">
      <formula>F23&gt;E23</formula>
    </cfRule>
  </conditionalFormatting>
  <conditionalFormatting sqref="F25">
    <cfRule type="expression" priority="53" dxfId="0" stopIfTrue="1">
      <formula>F25&gt;E25</formula>
    </cfRule>
  </conditionalFormatting>
  <conditionalFormatting sqref="F26">
    <cfRule type="expression" priority="52" dxfId="0" stopIfTrue="1">
      <formula>F26&gt;E26</formula>
    </cfRule>
  </conditionalFormatting>
  <conditionalFormatting sqref="F27">
    <cfRule type="expression" priority="51" dxfId="0" stopIfTrue="1">
      <formula>F27&gt;E27</formula>
    </cfRule>
  </conditionalFormatting>
  <conditionalFormatting sqref="K6">
    <cfRule type="expression" priority="50" dxfId="0" stopIfTrue="1">
      <formula>K6&gt;J6</formula>
    </cfRule>
  </conditionalFormatting>
  <conditionalFormatting sqref="K7">
    <cfRule type="expression" priority="49" dxfId="0" stopIfTrue="1">
      <formula>K7&gt;J7</formula>
    </cfRule>
  </conditionalFormatting>
  <conditionalFormatting sqref="K9">
    <cfRule type="expression" priority="48" dxfId="0" stopIfTrue="1">
      <formula>K9&gt;J9</formula>
    </cfRule>
  </conditionalFormatting>
  <conditionalFormatting sqref="K10">
    <cfRule type="expression" priority="47" dxfId="0" stopIfTrue="1">
      <formula>K10&gt;J10</formula>
    </cfRule>
  </conditionalFormatting>
  <conditionalFormatting sqref="K11">
    <cfRule type="expression" priority="46" dxfId="0" stopIfTrue="1">
      <formula>K11&gt;J11</formula>
    </cfRule>
  </conditionalFormatting>
  <conditionalFormatting sqref="K12">
    <cfRule type="expression" priority="45" dxfId="0" stopIfTrue="1">
      <formula>K12&gt;J12</formula>
    </cfRule>
  </conditionalFormatting>
  <conditionalFormatting sqref="K13">
    <cfRule type="expression" priority="44" dxfId="0" stopIfTrue="1">
      <formula>K13&gt;J13</formula>
    </cfRule>
  </conditionalFormatting>
  <conditionalFormatting sqref="K20">
    <cfRule type="expression" priority="42" dxfId="0" stopIfTrue="1">
      <formula>K20&gt;J20</formula>
    </cfRule>
  </conditionalFormatting>
  <conditionalFormatting sqref="K25">
    <cfRule type="expression" priority="41" dxfId="0" stopIfTrue="1">
      <formula>K25&gt;J25</formula>
    </cfRule>
  </conditionalFormatting>
  <conditionalFormatting sqref="K26">
    <cfRule type="expression" priority="40" dxfId="0" stopIfTrue="1">
      <formula>K26&gt;J26</formula>
    </cfRule>
  </conditionalFormatting>
  <conditionalFormatting sqref="K27">
    <cfRule type="expression" priority="39" dxfId="0" stopIfTrue="1">
      <formula>K27&gt;J27</formula>
    </cfRule>
  </conditionalFormatting>
  <conditionalFormatting sqref="P9">
    <cfRule type="expression" priority="38" dxfId="0" stopIfTrue="1">
      <formula>P9&gt;O9</formula>
    </cfRule>
  </conditionalFormatting>
  <conditionalFormatting sqref="P10">
    <cfRule type="expression" priority="37" dxfId="0" stopIfTrue="1">
      <formula>P10&gt;O10</formula>
    </cfRule>
  </conditionalFormatting>
  <conditionalFormatting sqref="P11">
    <cfRule type="expression" priority="36" dxfId="0" stopIfTrue="1">
      <formula>P11&gt;O11</formula>
    </cfRule>
  </conditionalFormatting>
  <conditionalFormatting sqref="P20">
    <cfRule type="expression" priority="34" dxfId="0" stopIfTrue="1">
      <formula>P20&gt;O20</formula>
    </cfRule>
  </conditionalFormatting>
  <conditionalFormatting sqref="P28">
    <cfRule type="expression" priority="33" dxfId="0" stopIfTrue="1">
      <formula>P28&gt;O28</formula>
    </cfRule>
  </conditionalFormatting>
  <conditionalFormatting sqref="P29">
    <cfRule type="expression" priority="32" dxfId="0" stopIfTrue="1">
      <formula>P29&gt;O29</formula>
    </cfRule>
  </conditionalFormatting>
  <conditionalFormatting sqref="U9">
    <cfRule type="expression" priority="31" dxfId="0" stopIfTrue="1">
      <formula>U9&gt;T9</formula>
    </cfRule>
  </conditionalFormatting>
  <conditionalFormatting sqref="U10">
    <cfRule type="expression" priority="30" dxfId="0" stopIfTrue="1">
      <formula>U10&gt;T10</formula>
    </cfRule>
  </conditionalFormatting>
  <conditionalFormatting sqref="U11">
    <cfRule type="expression" priority="29" dxfId="0" stopIfTrue="1">
      <formula>U11&gt;T11</formula>
    </cfRule>
  </conditionalFormatting>
  <conditionalFormatting sqref="U12">
    <cfRule type="expression" priority="28" dxfId="0" stopIfTrue="1">
      <formula>U12&gt;T12</formula>
    </cfRule>
  </conditionalFormatting>
  <conditionalFormatting sqref="U13">
    <cfRule type="expression" priority="27" dxfId="0" stopIfTrue="1">
      <formula>U13&gt;T13</formula>
    </cfRule>
  </conditionalFormatting>
  <conditionalFormatting sqref="U14">
    <cfRule type="expression" priority="25" dxfId="0" stopIfTrue="1">
      <formula>U14&gt;T14</formula>
    </cfRule>
  </conditionalFormatting>
  <conditionalFormatting sqref="U15">
    <cfRule type="expression" priority="24" dxfId="0" stopIfTrue="1">
      <formula>U15&gt;T15</formula>
    </cfRule>
  </conditionalFormatting>
  <conditionalFormatting sqref="U16">
    <cfRule type="expression" priority="23" dxfId="0" stopIfTrue="1">
      <formula>U16&gt;T16</formula>
    </cfRule>
  </conditionalFormatting>
  <conditionalFormatting sqref="U17">
    <cfRule type="expression" priority="22" dxfId="0" stopIfTrue="1">
      <formula>U17&gt;T17</formula>
    </cfRule>
  </conditionalFormatting>
  <conditionalFormatting sqref="U18">
    <cfRule type="expression" priority="21" dxfId="0" stopIfTrue="1">
      <formula>U18&gt;T18</formula>
    </cfRule>
  </conditionalFormatting>
  <conditionalFormatting sqref="U25">
    <cfRule type="expression" priority="18" dxfId="0" stopIfTrue="1">
      <formula>U25&gt;T25</formula>
    </cfRule>
  </conditionalFormatting>
  <conditionalFormatting sqref="Z9">
    <cfRule type="expression" priority="17" dxfId="0" stopIfTrue="1">
      <formula>Z9&gt;Y9</formula>
    </cfRule>
  </conditionalFormatting>
  <conditionalFormatting sqref="Z10">
    <cfRule type="expression" priority="16" dxfId="0" stopIfTrue="1">
      <formula>Z10&gt;Y10</formula>
    </cfRule>
  </conditionalFormatting>
  <conditionalFormatting sqref="Z11">
    <cfRule type="expression" priority="15" dxfId="0" stopIfTrue="1">
      <formula>Z11&gt;Y11</formula>
    </cfRule>
  </conditionalFormatting>
  <conditionalFormatting sqref="Z12">
    <cfRule type="expression" priority="14" dxfId="0" stopIfTrue="1">
      <formula>Z12&gt;Y12</formula>
    </cfRule>
  </conditionalFormatting>
  <conditionalFormatting sqref="Z13">
    <cfRule type="expression" priority="13" dxfId="0" stopIfTrue="1">
      <formula>Z13&gt;Y13</formula>
    </cfRule>
  </conditionalFormatting>
  <conditionalFormatting sqref="Z14">
    <cfRule type="expression" priority="12" dxfId="0" stopIfTrue="1">
      <formula>Z14&gt;Y14</formula>
    </cfRule>
  </conditionalFormatting>
  <conditionalFormatting sqref="Z15">
    <cfRule type="expression" priority="11" dxfId="0" stopIfTrue="1">
      <formula>Z15&gt;Y15</formula>
    </cfRule>
  </conditionalFormatting>
  <conditionalFormatting sqref="Z20">
    <cfRule type="expression" priority="10" dxfId="0" stopIfTrue="1">
      <formula>Z20&gt;Y20</formula>
    </cfRule>
  </conditionalFormatting>
  <conditionalFormatting sqref="Z21">
    <cfRule type="expression" priority="9" dxfId="0" stopIfTrue="1">
      <formula>Z21&gt;Y21</formula>
    </cfRule>
  </conditionalFormatting>
  <conditionalFormatting sqref="Z25">
    <cfRule type="expression" priority="8" dxfId="0" stopIfTrue="1">
      <formula>Z25&gt;Y25</formula>
    </cfRule>
  </conditionalFormatting>
  <conditionalFormatting sqref="Z26">
    <cfRule type="expression" priority="7" dxfId="0" stopIfTrue="1">
      <formula>Z26&gt;Y26</formula>
    </cfRule>
  </conditionalFormatting>
  <conditionalFormatting sqref="U20">
    <cfRule type="expression" priority="6" dxfId="0" stopIfTrue="1">
      <formula>U20&gt;T20</formula>
    </cfRule>
  </conditionalFormatting>
  <conditionalFormatting sqref="P9">
    <cfRule type="expression" priority="5" dxfId="0" stopIfTrue="1">
      <formula>P9&gt;O9</formula>
    </cfRule>
  </conditionalFormatting>
  <conditionalFormatting sqref="P10">
    <cfRule type="expression" priority="4" dxfId="0" stopIfTrue="1">
      <formula>P10&gt;O10</formula>
    </cfRule>
  </conditionalFormatting>
  <conditionalFormatting sqref="P11">
    <cfRule type="expression" priority="3" dxfId="0" stopIfTrue="1">
      <formula>P11&gt;O11</formula>
    </cfRule>
  </conditionalFormatting>
  <conditionalFormatting sqref="Z27:Z29 Z22:Z24 Z16:Z19 Z6:Z8 U26:U29 U21:U24 U19 U7:U8 P23:P27 P21 P12:P19 P6:P8 K28 K21:K24 K14:K19 K8 F28:F29 F24 F18:F19 F8">
    <cfRule type="expression" priority="2" dxfId="0" stopIfTrue="1">
      <formula>F6&gt;E6</formula>
    </cfRule>
  </conditionalFormatting>
  <dataValidations count="3">
    <dataValidation type="custom" operator="lessThanOrEqual" allowBlank="1" showInputMessage="1" showErrorMessage="1" sqref="W18">
      <formula1>AND(W18&lt;=V18,MOD(W18,50)=0)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P23:P29 F6:F29 K6:K28 P6:P21 U6:U29 Z6:Z29">
      <formula1>AND(P23&lt;=O23,MOD(P23,50)=0)</formula1>
    </dataValidation>
    <dataValidation operator="lessThanOrEqual" allowBlank="1" showInputMessage="1" showErrorMessage="1" sqref="C31:Z31 C35:Z35 B31:B35 H3:M3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4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121</v>
      </c>
      <c r="C2" s="12"/>
      <c r="D2" s="12"/>
      <c r="E2" s="607" t="s">
        <v>6</v>
      </c>
      <c r="F2" s="608"/>
      <c r="G2" s="630"/>
      <c r="H2" s="623">
        <f>'表紙'!E3</f>
        <v>0</v>
      </c>
      <c r="I2" s="624"/>
      <c r="J2" s="624"/>
      <c r="K2" s="624"/>
      <c r="L2" s="624"/>
      <c r="M2" s="625"/>
      <c r="N2" s="607" t="s">
        <v>394</v>
      </c>
      <c r="O2" s="608"/>
      <c r="P2" s="630"/>
      <c r="Q2" s="624">
        <f>'表紙'!K3</f>
        <v>0</v>
      </c>
      <c r="R2" s="624"/>
      <c r="S2" s="624"/>
      <c r="T2" s="624"/>
      <c r="U2" s="624"/>
      <c r="V2" s="625"/>
      <c r="W2" s="607" t="s">
        <v>8</v>
      </c>
      <c r="X2" s="608"/>
      <c r="Y2" s="630"/>
      <c r="Z2" s="623">
        <f>'表紙'!P3</f>
        <v>0</v>
      </c>
      <c r="AA2" s="624"/>
      <c r="AB2" s="624"/>
      <c r="AC2" s="625"/>
      <c r="FA2" s="2"/>
    </row>
    <row r="3" spans="2:29" ht="28.5" customHeight="1">
      <c r="B3" s="6"/>
      <c r="C3" s="6"/>
      <c r="D3" s="6"/>
      <c r="E3" s="603" t="s">
        <v>9</v>
      </c>
      <c r="F3" s="604"/>
      <c r="G3" s="635"/>
      <c r="H3" s="636">
        <f>'表紙'!E4</f>
        <v>0</v>
      </c>
      <c r="I3" s="637"/>
      <c r="J3" s="637"/>
      <c r="K3" s="637"/>
      <c r="L3" s="637"/>
      <c r="M3" s="638"/>
      <c r="N3" s="607" t="s">
        <v>265</v>
      </c>
      <c r="O3" s="608"/>
      <c r="P3" s="630"/>
      <c r="Q3" s="628">
        <f>'表紙'!K4</f>
        <v>0</v>
      </c>
      <c r="R3" s="628"/>
      <c r="S3" s="628"/>
      <c r="T3" s="628"/>
      <c r="U3" s="628"/>
      <c r="V3" s="629"/>
      <c r="W3" s="607" t="s">
        <v>10</v>
      </c>
      <c r="X3" s="608"/>
      <c r="Y3" s="630"/>
      <c r="Z3" s="626">
        <f>SUM(O4+O17+O35)</f>
        <v>0</v>
      </c>
      <c r="AA3" s="627"/>
      <c r="AB3" s="627"/>
      <c r="AC3" s="40" t="s">
        <v>1</v>
      </c>
    </row>
    <row r="4" spans="3:18" s="8" customFormat="1" ht="27.75" customHeight="1">
      <c r="C4" s="616" t="s">
        <v>171</v>
      </c>
      <c r="D4" s="616"/>
      <c r="E4" s="616"/>
      <c r="F4" s="617" t="s">
        <v>11</v>
      </c>
      <c r="G4" s="617"/>
      <c r="H4" s="618">
        <f>SUM(J16+O16+T16+Y16)</f>
        <v>42550</v>
      </c>
      <c r="I4" s="617"/>
      <c r="J4" s="9" t="s">
        <v>1</v>
      </c>
      <c r="K4" s="9" t="s">
        <v>268</v>
      </c>
      <c r="L4" s="10"/>
      <c r="M4" s="11" t="s">
        <v>123</v>
      </c>
      <c r="N4" s="11"/>
      <c r="O4" s="619">
        <f>SUM(K16+P16+U16+Z16)</f>
        <v>0</v>
      </c>
      <c r="P4" s="620"/>
      <c r="Q4" s="621" t="s">
        <v>1</v>
      </c>
      <c r="R4" s="621"/>
    </row>
    <row r="5" spans="2:29" ht="21.75" customHeight="1">
      <c r="B5" s="607" t="s">
        <v>141</v>
      </c>
      <c r="C5" s="608"/>
      <c r="D5" s="608"/>
      <c r="E5" s="608"/>
      <c r="F5" s="42" t="s">
        <v>127</v>
      </c>
      <c r="G5" s="607" t="s">
        <v>141</v>
      </c>
      <c r="H5" s="608"/>
      <c r="I5" s="608"/>
      <c r="J5" s="609"/>
      <c r="K5" s="19" t="s">
        <v>127</v>
      </c>
      <c r="L5" s="607" t="s">
        <v>142</v>
      </c>
      <c r="M5" s="608"/>
      <c r="N5" s="608"/>
      <c r="O5" s="609"/>
      <c r="P5" s="18" t="s">
        <v>127</v>
      </c>
      <c r="Q5" s="607" t="s">
        <v>143</v>
      </c>
      <c r="R5" s="608"/>
      <c r="S5" s="608"/>
      <c r="T5" s="608"/>
      <c r="U5" s="38" t="s">
        <v>127</v>
      </c>
      <c r="V5" s="608" t="s">
        <v>128</v>
      </c>
      <c r="W5" s="608"/>
      <c r="X5" s="608"/>
      <c r="Y5" s="609"/>
      <c r="Z5" s="18" t="s">
        <v>127</v>
      </c>
      <c r="AA5" s="622" t="s">
        <v>267</v>
      </c>
      <c r="AB5" s="612"/>
      <c r="AC5" s="613"/>
    </row>
    <row r="6" spans="2:29" ht="21.75" customHeight="1">
      <c r="B6" s="133"/>
      <c r="C6" s="134" t="s">
        <v>119</v>
      </c>
      <c r="D6" s="204" t="s">
        <v>418</v>
      </c>
      <c r="E6" s="524">
        <v>3000</v>
      </c>
      <c r="F6" s="448"/>
      <c r="G6" s="117"/>
      <c r="H6" s="121" t="s">
        <v>87</v>
      </c>
      <c r="I6" s="266" t="s">
        <v>418</v>
      </c>
      <c r="J6" s="297">
        <v>1450</v>
      </c>
      <c r="K6" s="448"/>
      <c r="L6" s="133"/>
      <c r="M6" s="134" t="s">
        <v>158</v>
      </c>
      <c r="N6" s="134"/>
      <c r="O6" s="482">
        <v>800</v>
      </c>
      <c r="P6" s="448"/>
      <c r="Q6" s="117"/>
      <c r="R6" s="119" t="s">
        <v>159</v>
      </c>
      <c r="S6" s="469" t="s">
        <v>440</v>
      </c>
      <c r="T6" s="486">
        <v>750</v>
      </c>
      <c r="U6" s="448"/>
      <c r="V6" s="117"/>
      <c r="W6" s="119" t="s">
        <v>162</v>
      </c>
      <c r="X6" s="120"/>
      <c r="Y6" s="297">
        <v>900</v>
      </c>
      <c r="Z6" s="448"/>
      <c r="AA6" s="170"/>
      <c r="AB6" s="144" t="s">
        <v>314</v>
      </c>
      <c r="AC6" s="202"/>
    </row>
    <row r="7" spans="2:29" ht="21.75" customHeight="1">
      <c r="B7" s="96"/>
      <c r="C7" s="105" t="s">
        <v>556</v>
      </c>
      <c r="D7" s="132" t="s">
        <v>418</v>
      </c>
      <c r="E7" s="305">
        <v>2550</v>
      </c>
      <c r="F7" s="446"/>
      <c r="G7" s="96"/>
      <c r="H7" s="105" t="s">
        <v>153</v>
      </c>
      <c r="I7" s="131" t="s">
        <v>418</v>
      </c>
      <c r="J7" s="306">
        <v>1450</v>
      </c>
      <c r="K7" s="446"/>
      <c r="L7" s="96"/>
      <c r="M7" s="105"/>
      <c r="N7" s="105"/>
      <c r="O7" s="128"/>
      <c r="P7" s="262"/>
      <c r="Q7" s="96"/>
      <c r="R7" s="105" t="s">
        <v>160</v>
      </c>
      <c r="S7" s="97" t="s">
        <v>445</v>
      </c>
      <c r="T7" s="307">
        <v>2100</v>
      </c>
      <c r="U7" s="446"/>
      <c r="V7" s="96"/>
      <c r="W7" s="105" t="s">
        <v>446</v>
      </c>
      <c r="X7" s="99"/>
      <c r="Y7" s="306">
        <v>350</v>
      </c>
      <c r="Z7" s="446"/>
      <c r="AA7" s="170"/>
      <c r="AB7" s="644" t="s">
        <v>664</v>
      </c>
      <c r="AC7" s="645"/>
    </row>
    <row r="8" spans="2:29" ht="21.75" customHeight="1">
      <c r="B8" s="96"/>
      <c r="C8" s="105" t="s">
        <v>147</v>
      </c>
      <c r="D8" s="132" t="s">
        <v>418</v>
      </c>
      <c r="E8" s="305">
        <v>2150</v>
      </c>
      <c r="F8" s="446"/>
      <c r="G8" s="130" t="s">
        <v>379</v>
      </c>
      <c r="H8" s="105" t="s">
        <v>154</v>
      </c>
      <c r="I8" s="308" t="s">
        <v>420</v>
      </c>
      <c r="J8" s="306">
        <v>1300</v>
      </c>
      <c r="K8" s="446"/>
      <c r="L8" s="96"/>
      <c r="M8" s="105"/>
      <c r="N8" s="105"/>
      <c r="O8" s="128"/>
      <c r="P8" s="262"/>
      <c r="Q8" s="96"/>
      <c r="R8" s="105" t="s">
        <v>157</v>
      </c>
      <c r="S8" s="97" t="s">
        <v>440</v>
      </c>
      <c r="T8" s="307">
        <v>7300</v>
      </c>
      <c r="U8" s="446"/>
      <c r="V8" s="96"/>
      <c r="W8" s="105" t="s">
        <v>163</v>
      </c>
      <c r="X8" s="99"/>
      <c r="Y8" s="306">
        <v>1950</v>
      </c>
      <c r="Z8" s="446"/>
      <c r="AA8" s="170"/>
      <c r="AB8" s="644" t="s">
        <v>406</v>
      </c>
      <c r="AC8" s="645"/>
    </row>
    <row r="9" spans="2:29" ht="21.75" customHeight="1">
      <c r="B9" s="96"/>
      <c r="C9" s="101" t="s">
        <v>148</v>
      </c>
      <c r="D9" s="132" t="s">
        <v>418</v>
      </c>
      <c r="E9" s="305">
        <v>1900</v>
      </c>
      <c r="F9" s="446"/>
      <c r="G9" s="96"/>
      <c r="H9" s="105" t="s">
        <v>155</v>
      </c>
      <c r="I9" s="131" t="s">
        <v>415</v>
      </c>
      <c r="J9" s="306">
        <v>850</v>
      </c>
      <c r="K9" s="446"/>
      <c r="L9" s="96"/>
      <c r="M9" s="105"/>
      <c r="N9" s="105"/>
      <c r="O9" s="128"/>
      <c r="P9" s="262"/>
      <c r="Q9" s="96"/>
      <c r="R9" s="105" t="s">
        <v>158</v>
      </c>
      <c r="S9" s="97"/>
      <c r="T9" s="307">
        <v>1450</v>
      </c>
      <c r="U9" s="446"/>
      <c r="V9" s="96"/>
      <c r="W9" s="105" t="s">
        <v>405</v>
      </c>
      <c r="X9" s="99"/>
      <c r="Y9" s="306">
        <v>750</v>
      </c>
      <c r="Z9" s="446"/>
      <c r="AA9" s="170"/>
      <c r="AB9" s="2"/>
      <c r="AC9" s="160"/>
    </row>
    <row r="10" spans="2:29" ht="21.75" customHeight="1">
      <c r="B10" s="96"/>
      <c r="C10" s="101" t="s">
        <v>149</v>
      </c>
      <c r="D10" s="132" t="s">
        <v>418</v>
      </c>
      <c r="E10" s="305">
        <v>2050</v>
      </c>
      <c r="F10" s="446"/>
      <c r="G10" s="96"/>
      <c r="H10" s="105" t="s">
        <v>156</v>
      </c>
      <c r="I10" s="308" t="s">
        <v>420</v>
      </c>
      <c r="J10" s="306">
        <v>1050</v>
      </c>
      <c r="K10" s="446"/>
      <c r="L10" s="667"/>
      <c r="M10" s="668"/>
      <c r="N10" s="668"/>
      <c r="O10" s="128"/>
      <c r="P10" s="262"/>
      <c r="Q10" s="96"/>
      <c r="R10" s="105" t="s">
        <v>161</v>
      </c>
      <c r="S10" s="97" t="s">
        <v>448</v>
      </c>
      <c r="T10" s="307">
        <v>250</v>
      </c>
      <c r="U10" s="446"/>
      <c r="V10" s="96"/>
      <c r="W10" s="105" t="s">
        <v>449</v>
      </c>
      <c r="X10" s="99"/>
      <c r="Y10" s="306">
        <v>900</v>
      </c>
      <c r="Z10" s="446"/>
      <c r="AA10" s="170"/>
      <c r="AB10" s="15"/>
      <c r="AC10" s="202"/>
    </row>
    <row r="11" spans="2:29" ht="21.75" customHeight="1">
      <c r="B11" s="96"/>
      <c r="C11" s="105" t="s">
        <v>150</v>
      </c>
      <c r="D11" s="132" t="s">
        <v>418</v>
      </c>
      <c r="E11" s="305">
        <v>1300</v>
      </c>
      <c r="F11" s="446"/>
      <c r="G11" s="96"/>
      <c r="H11" s="105"/>
      <c r="I11" s="308"/>
      <c r="J11" s="306"/>
      <c r="K11" s="262"/>
      <c r="L11" s="96"/>
      <c r="M11" s="103"/>
      <c r="N11" s="103"/>
      <c r="O11" s="128"/>
      <c r="P11" s="262"/>
      <c r="Q11" s="96"/>
      <c r="R11" s="105"/>
      <c r="S11" s="106"/>
      <c r="T11" s="309"/>
      <c r="U11" s="262"/>
      <c r="V11" s="96"/>
      <c r="W11" s="105" t="s">
        <v>194</v>
      </c>
      <c r="X11" s="99"/>
      <c r="Y11" s="306">
        <v>200</v>
      </c>
      <c r="Z11" s="446"/>
      <c r="AA11" s="170"/>
      <c r="AB11" s="201"/>
      <c r="AC11" s="202"/>
    </row>
    <row r="12" spans="2:29" ht="21.75" customHeight="1">
      <c r="B12" s="96"/>
      <c r="C12" s="116" t="s">
        <v>190</v>
      </c>
      <c r="D12" s="132" t="s">
        <v>418</v>
      </c>
      <c r="E12" s="305">
        <v>2150</v>
      </c>
      <c r="F12" s="446"/>
      <c r="G12" s="96"/>
      <c r="H12" s="105"/>
      <c r="I12" s="97"/>
      <c r="J12" s="306"/>
      <c r="K12" s="262"/>
      <c r="L12" s="96"/>
      <c r="M12" s="103"/>
      <c r="N12" s="103"/>
      <c r="O12" s="128"/>
      <c r="P12" s="262"/>
      <c r="Q12" s="96"/>
      <c r="R12" s="103"/>
      <c r="S12" s="106"/>
      <c r="T12" s="270"/>
      <c r="U12" s="262"/>
      <c r="V12" s="96"/>
      <c r="W12" s="105"/>
      <c r="X12" s="99"/>
      <c r="Y12" s="306"/>
      <c r="Z12" s="262"/>
      <c r="AA12" s="170"/>
      <c r="AB12" s="15"/>
      <c r="AC12" s="202"/>
    </row>
    <row r="13" spans="2:29" ht="21.75" customHeight="1">
      <c r="B13" s="96"/>
      <c r="C13" s="479" t="s">
        <v>151</v>
      </c>
      <c r="D13" s="132" t="s">
        <v>418</v>
      </c>
      <c r="E13" s="305">
        <v>1900</v>
      </c>
      <c r="F13" s="446"/>
      <c r="G13" s="96"/>
      <c r="H13" s="105"/>
      <c r="I13" s="97"/>
      <c r="J13" s="306"/>
      <c r="K13" s="262"/>
      <c r="L13" s="96"/>
      <c r="M13" s="685"/>
      <c r="N13" s="685"/>
      <c r="O13" s="128"/>
      <c r="P13" s="262"/>
      <c r="Q13" s="96"/>
      <c r="R13" s="103"/>
      <c r="S13" s="99"/>
      <c r="T13" s="270"/>
      <c r="U13" s="262"/>
      <c r="V13" s="96"/>
      <c r="W13" s="105"/>
      <c r="X13" s="99"/>
      <c r="Y13" s="306"/>
      <c r="Z13" s="262"/>
      <c r="AA13" s="170"/>
      <c r="AB13" s="15"/>
      <c r="AC13" s="202"/>
    </row>
    <row r="14" spans="2:29" ht="21.75" customHeight="1">
      <c r="B14" s="96"/>
      <c r="C14" s="105" t="s">
        <v>152</v>
      </c>
      <c r="D14" s="132" t="s">
        <v>418</v>
      </c>
      <c r="E14" s="305">
        <v>1750</v>
      </c>
      <c r="F14" s="446"/>
      <c r="G14" s="96"/>
      <c r="H14" s="105"/>
      <c r="I14" s="97"/>
      <c r="J14" s="306"/>
      <c r="K14" s="262"/>
      <c r="L14" s="96"/>
      <c r="M14" s="103"/>
      <c r="N14" s="103"/>
      <c r="O14" s="128"/>
      <c r="P14" s="262"/>
      <c r="Q14" s="96"/>
      <c r="R14" s="103"/>
      <c r="S14" s="99"/>
      <c r="T14" s="270"/>
      <c r="U14" s="262"/>
      <c r="V14" s="96"/>
      <c r="W14" s="105"/>
      <c r="X14" s="99"/>
      <c r="Y14" s="306"/>
      <c r="Z14" s="262"/>
      <c r="AA14" s="170"/>
      <c r="AB14" s="201"/>
      <c r="AC14" s="202"/>
    </row>
    <row r="15" spans="2:29" ht="21" customHeight="1">
      <c r="B15" s="133"/>
      <c r="C15" s="105"/>
      <c r="D15" s="132"/>
      <c r="E15" s="305"/>
      <c r="F15" s="262"/>
      <c r="G15" s="605" t="s">
        <v>2</v>
      </c>
      <c r="H15" s="606"/>
      <c r="I15" s="633"/>
      <c r="J15" s="297">
        <f>SUM(J6:J14)</f>
        <v>6100</v>
      </c>
      <c r="K15" s="302">
        <f>SUM(K6:K14)</f>
        <v>0</v>
      </c>
      <c r="L15" s="133"/>
      <c r="M15" s="1"/>
      <c r="N15" s="1"/>
      <c r="O15" s="303"/>
      <c r="P15" s="262"/>
      <c r="Q15" s="133"/>
      <c r="R15" s="1"/>
      <c r="S15" s="124"/>
      <c r="T15" s="304"/>
      <c r="U15" s="262"/>
      <c r="V15" s="114"/>
      <c r="W15" s="159"/>
      <c r="X15" s="113"/>
      <c r="Y15" s="300"/>
      <c r="Z15" s="262"/>
      <c r="AA15" s="170"/>
      <c r="AB15" s="15"/>
      <c r="AC15" s="202"/>
    </row>
    <row r="16" spans="2:29" ht="21.75" customHeight="1">
      <c r="B16" s="607" t="s">
        <v>2</v>
      </c>
      <c r="C16" s="608"/>
      <c r="D16" s="608"/>
      <c r="E16" s="296">
        <f>SUM(E6:E15)</f>
        <v>18750</v>
      </c>
      <c r="F16" s="46">
        <f>SUM(F6:F15)</f>
        <v>0</v>
      </c>
      <c r="G16" s="607" t="s">
        <v>122</v>
      </c>
      <c r="H16" s="608"/>
      <c r="I16" s="609"/>
      <c r="J16" s="298">
        <f>SUM(J15+E16)</f>
        <v>24850</v>
      </c>
      <c r="K16" s="188">
        <f>SUM(F16+K15)</f>
        <v>0</v>
      </c>
      <c r="L16" s="607" t="s">
        <v>68</v>
      </c>
      <c r="M16" s="608"/>
      <c r="N16" s="608"/>
      <c r="O16" s="45">
        <f>SUM(O6:O15)</f>
        <v>800</v>
      </c>
      <c r="P16" s="502">
        <f>SUM(P6:P15)</f>
        <v>0</v>
      </c>
      <c r="Q16" s="607" t="s">
        <v>2</v>
      </c>
      <c r="R16" s="608"/>
      <c r="S16" s="609"/>
      <c r="T16" s="186">
        <f>SUM(T6:T14)</f>
        <v>11850</v>
      </c>
      <c r="U16" s="485">
        <f>SUM(U6:U15)</f>
        <v>0</v>
      </c>
      <c r="V16" s="607" t="s">
        <v>2</v>
      </c>
      <c r="W16" s="608"/>
      <c r="X16" s="609"/>
      <c r="Y16" s="301">
        <f>SUM(Y6:Y15)</f>
        <v>5050</v>
      </c>
      <c r="Z16" s="502">
        <f>SUM(Z6:Z15)</f>
        <v>0</v>
      </c>
      <c r="AA16" s="679"/>
      <c r="AB16" s="643"/>
      <c r="AC16" s="187"/>
    </row>
    <row r="17" spans="2:30" ht="27.75" customHeight="1">
      <c r="B17" s="41"/>
      <c r="C17" s="616" t="s">
        <v>172</v>
      </c>
      <c r="D17" s="616"/>
      <c r="E17" s="616"/>
      <c r="F17" s="617" t="s">
        <v>11</v>
      </c>
      <c r="G17" s="617"/>
      <c r="H17" s="618">
        <f>SUM(E34+J34+O34+T34+Y34)</f>
        <v>11900</v>
      </c>
      <c r="I17" s="617"/>
      <c r="J17" s="9" t="s">
        <v>1</v>
      </c>
      <c r="K17" s="9" t="s">
        <v>268</v>
      </c>
      <c r="L17" s="10"/>
      <c r="M17" s="11" t="s">
        <v>123</v>
      </c>
      <c r="N17" s="11"/>
      <c r="O17" s="619">
        <f>SUM(F34+K34+P34+U34+Z34)</f>
        <v>0</v>
      </c>
      <c r="P17" s="620"/>
      <c r="Q17" s="621" t="s">
        <v>1</v>
      </c>
      <c r="R17" s="621"/>
      <c r="S17" s="2"/>
      <c r="T17" s="17"/>
      <c r="U17" s="5"/>
      <c r="V17" s="2"/>
      <c r="W17" s="1"/>
      <c r="X17" s="1"/>
      <c r="Y17" s="1"/>
      <c r="Z17" s="1"/>
      <c r="AA17" s="680"/>
      <c r="AB17" s="680"/>
      <c r="AC17" s="13"/>
      <c r="AD17" s="2"/>
    </row>
    <row r="18" spans="2:29" ht="21.75" customHeight="1">
      <c r="B18" s="607" t="s">
        <v>141</v>
      </c>
      <c r="C18" s="608"/>
      <c r="D18" s="608"/>
      <c r="E18" s="609"/>
      <c r="F18" s="18" t="s">
        <v>127</v>
      </c>
      <c r="G18" s="607" t="s">
        <v>141</v>
      </c>
      <c r="H18" s="608"/>
      <c r="I18" s="608"/>
      <c r="J18" s="608"/>
      <c r="K18" s="38" t="s">
        <v>127</v>
      </c>
      <c r="L18" s="608" t="s">
        <v>142</v>
      </c>
      <c r="M18" s="608"/>
      <c r="N18" s="608"/>
      <c r="O18" s="609"/>
      <c r="P18" s="18" t="s">
        <v>127</v>
      </c>
      <c r="Q18" s="607" t="s">
        <v>143</v>
      </c>
      <c r="R18" s="608"/>
      <c r="S18" s="608"/>
      <c r="T18" s="608"/>
      <c r="U18" s="38" t="s">
        <v>127</v>
      </c>
      <c r="V18" s="608" t="s">
        <v>128</v>
      </c>
      <c r="W18" s="608"/>
      <c r="X18" s="608"/>
      <c r="Y18" s="609"/>
      <c r="Z18" s="18" t="s">
        <v>127</v>
      </c>
      <c r="AA18" s="622" t="s">
        <v>267</v>
      </c>
      <c r="AB18" s="612"/>
      <c r="AC18" s="613"/>
    </row>
    <row r="19" spans="2:29" ht="7.5" customHeight="1">
      <c r="B19" s="684" t="s">
        <v>384</v>
      </c>
      <c r="C19" s="686" t="s">
        <v>164</v>
      </c>
      <c r="D19" s="687" t="s">
        <v>474</v>
      </c>
      <c r="E19" s="712">
        <v>1900</v>
      </c>
      <c r="F19" s="681"/>
      <c r="G19" s="683" t="s">
        <v>424</v>
      </c>
      <c r="H19" s="709" t="s">
        <v>165</v>
      </c>
      <c r="I19" s="706" t="s">
        <v>420</v>
      </c>
      <c r="J19" s="682">
        <v>800</v>
      </c>
      <c r="K19" s="681"/>
      <c r="L19" s="606"/>
      <c r="M19" s="686"/>
      <c r="N19" s="688"/>
      <c r="O19" s="712"/>
      <c r="P19" s="708"/>
      <c r="Q19" s="710"/>
      <c r="R19" s="709" t="s">
        <v>60</v>
      </c>
      <c r="S19" s="713" t="s">
        <v>570</v>
      </c>
      <c r="T19" s="712">
        <v>2350</v>
      </c>
      <c r="U19" s="681"/>
      <c r="V19" s="710"/>
      <c r="W19" s="711" t="s">
        <v>403</v>
      </c>
      <c r="X19" s="609"/>
      <c r="Y19" s="689">
        <v>500</v>
      </c>
      <c r="Z19" s="681"/>
      <c r="AA19" s="678"/>
      <c r="AB19" s="644" t="s">
        <v>315</v>
      </c>
      <c r="AC19" s="645"/>
    </row>
    <row r="20" spans="2:29" ht="7.5" customHeight="1">
      <c r="B20" s="684"/>
      <c r="C20" s="686"/>
      <c r="D20" s="688"/>
      <c r="E20" s="699"/>
      <c r="F20" s="677"/>
      <c r="G20" s="684"/>
      <c r="H20" s="686"/>
      <c r="I20" s="707"/>
      <c r="J20" s="682"/>
      <c r="K20" s="677"/>
      <c r="L20" s="606"/>
      <c r="M20" s="686"/>
      <c r="N20" s="688"/>
      <c r="O20" s="699"/>
      <c r="P20" s="705"/>
      <c r="Q20" s="605"/>
      <c r="R20" s="686"/>
      <c r="S20" s="696"/>
      <c r="T20" s="699"/>
      <c r="U20" s="677"/>
      <c r="V20" s="605"/>
      <c r="W20" s="711"/>
      <c r="X20" s="609"/>
      <c r="Y20" s="690"/>
      <c r="Z20" s="677"/>
      <c r="AA20" s="678"/>
      <c r="AB20" s="644"/>
      <c r="AC20" s="645"/>
    </row>
    <row r="21" spans="2:29" ht="7.5" customHeight="1">
      <c r="B21" s="684"/>
      <c r="C21" s="686"/>
      <c r="D21" s="688"/>
      <c r="E21" s="699"/>
      <c r="F21" s="677"/>
      <c r="G21" s="684"/>
      <c r="H21" s="686"/>
      <c r="I21" s="707"/>
      <c r="J21" s="682"/>
      <c r="K21" s="677"/>
      <c r="L21" s="606"/>
      <c r="M21" s="686"/>
      <c r="N21" s="688"/>
      <c r="O21" s="699"/>
      <c r="P21" s="705"/>
      <c r="Q21" s="605"/>
      <c r="R21" s="694"/>
      <c r="S21" s="697"/>
      <c r="T21" s="700"/>
      <c r="U21" s="677"/>
      <c r="V21" s="605"/>
      <c r="W21" s="709"/>
      <c r="X21" s="692"/>
      <c r="Y21" s="691"/>
      <c r="Z21" s="677"/>
      <c r="AA21" s="678"/>
      <c r="AB21" s="644" t="s">
        <v>407</v>
      </c>
      <c r="AC21" s="645"/>
    </row>
    <row r="22" spans="2:29" ht="7.5" customHeight="1">
      <c r="B22" s="667"/>
      <c r="C22" s="717" t="s">
        <v>58</v>
      </c>
      <c r="D22" s="670" t="s">
        <v>571</v>
      </c>
      <c r="E22" s="704">
        <v>2100</v>
      </c>
      <c r="F22" s="677"/>
      <c r="G22" s="701"/>
      <c r="H22" s="675" t="s">
        <v>59</v>
      </c>
      <c r="I22" s="702" t="s">
        <v>420</v>
      </c>
      <c r="J22" s="718">
        <v>800</v>
      </c>
      <c r="K22" s="677"/>
      <c r="L22" s="668"/>
      <c r="M22" s="675"/>
      <c r="N22" s="670"/>
      <c r="O22" s="704"/>
      <c r="P22" s="705"/>
      <c r="Q22" s="667"/>
      <c r="R22" s="693" t="s">
        <v>170</v>
      </c>
      <c r="S22" s="695" t="s">
        <v>570</v>
      </c>
      <c r="T22" s="698">
        <v>1100</v>
      </c>
      <c r="U22" s="677"/>
      <c r="V22" s="667"/>
      <c r="W22" s="675" t="s">
        <v>58</v>
      </c>
      <c r="X22" s="669"/>
      <c r="Y22" s="676">
        <v>550</v>
      </c>
      <c r="Z22" s="677"/>
      <c r="AA22" s="678"/>
      <c r="AB22" s="644"/>
      <c r="AC22" s="645"/>
    </row>
    <row r="23" spans="2:29" ht="7.5" customHeight="1">
      <c r="B23" s="667"/>
      <c r="C23" s="717"/>
      <c r="D23" s="670"/>
      <c r="E23" s="704"/>
      <c r="F23" s="677"/>
      <c r="G23" s="701"/>
      <c r="H23" s="675"/>
      <c r="I23" s="703"/>
      <c r="J23" s="718"/>
      <c r="K23" s="677"/>
      <c r="L23" s="668"/>
      <c r="M23" s="675"/>
      <c r="N23" s="670"/>
      <c r="O23" s="704"/>
      <c r="P23" s="705"/>
      <c r="Q23" s="667"/>
      <c r="R23" s="686"/>
      <c r="S23" s="696"/>
      <c r="T23" s="699"/>
      <c r="U23" s="677"/>
      <c r="V23" s="667"/>
      <c r="W23" s="675"/>
      <c r="X23" s="669"/>
      <c r="Y23" s="676"/>
      <c r="Z23" s="677"/>
      <c r="AA23" s="678"/>
      <c r="AB23" s="644" t="s">
        <v>621</v>
      </c>
      <c r="AC23" s="645"/>
    </row>
    <row r="24" spans="2:29" ht="7.5" customHeight="1">
      <c r="B24" s="667"/>
      <c r="C24" s="717"/>
      <c r="D24" s="670"/>
      <c r="E24" s="704"/>
      <c r="F24" s="677"/>
      <c r="G24" s="701"/>
      <c r="H24" s="675"/>
      <c r="I24" s="703"/>
      <c r="J24" s="718"/>
      <c r="K24" s="677"/>
      <c r="L24" s="668"/>
      <c r="M24" s="675"/>
      <c r="N24" s="670"/>
      <c r="O24" s="704"/>
      <c r="P24" s="705"/>
      <c r="Q24" s="667"/>
      <c r="R24" s="694"/>
      <c r="S24" s="697"/>
      <c r="T24" s="700"/>
      <c r="U24" s="677"/>
      <c r="V24" s="667"/>
      <c r="W24" s="675"/>
      <c r="X24" s="669"/>
      <c r="Y24" s="676"/>
      <c r="Z24" s="677"/>
      <c r="AA24" s="678"/>
      <c r="AB24" s="644"/>
      <c r="AC24" s="645"/>
    </row>
    <row r="25" spans="2:29" ht="7.5" customHeight="1">
      <c r="B25" s="667"/>
      <c r="C25" s="670"/>
      <c r="D25" s="670"/>
      <c r="E25" s="704"/>
      <c r="F25" s="705"/>
      <c r="G25" s="701" t="s">
        <v>450</v>
      </c>
      <c r="H25" s="675" t="s">
        <v>166</v>
      </c>
      <c r="I25" s="702" t="s">
        <v>420</v>
      </c>
      <c r="J25" s="718">
        <v>1200</v>
      </c>
      <c r="K25" s="677"/>
      <c r="L25" s="668"/>
      <c r="M25" s="668"/>
      <c r="N25" s="107"/>
      <c r="O25" s="704"/>
      <c r="P25" s="705"/>
      <c r="Q25" s="667"/>
      <c r="R25" s="675"/>
      <c r="S25" s="669"/>
      <c r="T25" s="718"/>
      <c r="U25" s="705"/>
      <c r="V25" s="667"/>
      <c r="W25" s="675" t="s">
        <v>451</v>
      </c>
      <c r="X25" s="669"/>
      <c r="Y25" s="676">
        <v>150</v>
      </c>
      <c r="Z25" s="677"/>
      <c r="AA25" s="678"/>
      <c r="AB25" s="644" t="s">
        <v>620</v>
      </c>
      <c r="AC25" s="645"/>
    </row>
    <row r="26" spans="2:29" ht="7.5" customHeight="1">
      <c r="B26" s="667"/>
      <c r="C26" s="670"/>
      <c r="D26" s="670"/>
      <c r="E26" s="704"/>
      <c r="F26" s="705"/>
      <c r="G26" s="701"/>
      <c r="H26" s="675"/>
      <c r="I26" s="703"/>
      <c r="J26" s="718"/>
      <c r="K26" s="677"/>
      <c r="L26" s="668"/>
      <c r="M26" s="668"/>
      <c r="N26" s="1"/>
      <c r="O26" s="704"/>
      <c r="P26" s="705"/>
      <c r="Q26" s="667"/>
      <c r="R26" s="675"/>
      <c r="S26" s="669"/>
      <c r="T26" s="718"/>
      <c r="U26" s="705"/>
      <c r="V26" s="667"/>
      <c r="W26" s="675"/>
      <c r="X26" s="669"/>
      <c r="Y26" s="676"/>
      <c r="Z26" s="677"/>
      <c r="AA26" s="678"/>
      <c r="AB26" s="644"/>
      <c r="AC26" s="645"/>
    </row>
    <row r="27" spans="2:29" ht="7.5" customHeight="1">
      <c r="B27" s="667"/>
      <c r="C27" s="670"/>
      <c r="D27" s="670"/>
      <c r="E27" s="704"/>
      <c r="F27" s="705"/>
      <c r="G27" s="701"/>
      <c r="H27" s="675"/>
      <c r="I27" s="703"/>
      <c r="J27" s="718"/>
      <c r="K27" s="677"/>
      <c r="L27" s="668"/>
      <c r="M27" s="668"/>
      <c r="N27" s="102"/>
      <c r="O27" s="704"/>
      <c r="P27" s="705"/>
      <c r="Q27" s="667"/>
      <c r="R27" s="675"/>
      <c r="S27" s="669"/>
      <c r="T27" s="718"/>
      <c r="U27" s="705"/>
      <c r="V27" s="667"/>
      <c r="W27" s="675"/>
      <c r="X27" s="669"/>
      <c r="Y27" s="676"/>
      <c r="Z27" s="677"/>
      <c r="AA27" s="678"/>
      <c r="AB27" s="644" t="s">
        <v>613</v>
      </c>
      <c r="AC27" s="645"/>
    </row>
    <row r="28" spans="2:29" ht="7.5" customHeight="1">
      <c r="B28" s="667"/>
      <c r="C28" s="670"/>
      <c r="D28" s="670"/>
      <c r="E28" s="704"/>
      <c r="F28" s="705"/>
      <c r="G28" s="714"/>
      <c r="H28" s="715"/>
      <c r="I28" s="716"/>
      <c r="J28" s="715"/>
      <c r="K28" s="705"/>
      <c r="L28" s="668"/>
      <c r="M28" s="668"/>
      <c r="N28" s="668"/>
      <c r="O28" s="704"/>
      <c r="P28" s="705"/>
      <c r="Q28" s="667"/>
      <c r="R28" s="668"/>
      <c r="S28" s="669"/>
      <c r="T28" s="718"/>
      <c r="U28" s="705"/>
      <c r="V28" s="667"/>
      <c r="W28" s="675" t="s">
        <v>316</v>
      </c>
      <c r="X28" s="669"/>
      <c r="Y28" s="676">
        <v>200</v>
      </c>
      <c r="Z28" s="677"/>
      <c r="AA28" s="678"/>
      <c r="AB28" s="644"/>
      <c r="AC28" s="645"/>
    </row>
    <row r="29" spans="2:29" ht="7.5" customHeight="1">
      <c r="B29" s="667"/>
      <c r="C29" s="670"/>
      <c r="D29" s="670"/>
      <c r="E29" s="704"/>
      <c r="F29" s="705"/>
      <c r="G29" s="714"/>
      <c r="H29" s="715"/>
      <c r="I29" s="716"/>
      <c r="J29" s="715"/>
      <c r="K29" s="705"/>
      <c r="L29" s="668"/>
      <c r="M29" s="668"/>
      <c r="N29" s="668"/>
      <c r="O29" s="704"/>
      <c r="P29" s="705"/>
      <c r="Q29" s="667"/>
      <c r="R29" s="668"/>
      <c r="S29" s="669"/>
      <c r="T29" s="718"/>
      <c r="U29" s="705"/>
      <c r="V29" s="667"/>
      <c r="W29" s="675"/>
      <c r="X29" s="669"/>
      <c r="Y29" s="676"/>
      <c r="Z29" s="677"/>
      <c r="AA29" s="720"/>
      <c r="AB29" s="644" t="s">
        <v>619</v>
      </c>
      <c r="AC29" s="645"/>
    </row>
    <row r="30" spans="2:29" ht="7.5" customHeight="1">
      <c r="B30" s="667"/>
      <c r="C30" s="670"/>
      <c r="D30" s="670"/>
      <c r="E30" s="704"/>
      <c r="F30" s="705"/>
      <c r="G30" s="714"/>
      <c r="H30" s="715"/>
      <c r="I30" s="716"/>
      <c r="J30" s="715"/>
      <c r="K30" s="705"/>
      <c r="L30" s="668"/>
      <c r="M30" s="668"/>
      <c r="N30" s="668"/>
      <c r="O30" s="704"/>
      <c r="P30" s="705"/>
      <c r="Q30" s="667"/>
      <c r="R30" s="668"/>
      <c r="S30" s="669"/>
      <c r="T30" s="718"/>
      <c r="U30" s="705"/>
      <c r="V30" s="667"/>
      <c r="W30" s="675"/>
      <c r="X30" s="669"/>
      <c r="Y30" s="676"/>
      <c r="Z30" s="677"/>
      <c r="AA30" s="720"/>
      <c r="AB30" s="644"/>
      <c r="AC30" s="645"/>
    </row>
    <row r="31" spans="2:29" ht="7.5" customHeight="1">
      <c r="B31" s="605"/>
      <c r="C31" s="688"/>
      <c r="D31" s="688"/>
      <c r="E31" s="721"/>
      <c r="F31" s="705"/>
      <c r="G31" s="605"/>
      <c r="H31" s="722"/>
      <c r="I31" s="723"/>
      <c r="J31" s="724"/>
      <c r="K31" s="705"/>
      <c r="L31" s="606"/>
      <c r="M31" s="606"/>
      <c r="N31" s="1"/>
      <c r="O31" s="699"/>
      <c r="P31" s="705"/>
      <c r="Q31" s="605"/>
      <c r="R31" s="606"/>
      <c r="S31" s="633"/>
      <c r="T31" s="682"/>
      <c r="U31" s="705"/>
      <c r="V31" s="133"/>
      <c r="W31" s="686" t="s">
        <v>627</v>
      </c>
      <c r="X31" s="633"/>
      <c r="Y31" s="719">
        <v>250</v>
      </c>
      <c r="Z31" s="677"/>
      <c r="AA31" s="189"/>
      <c r="AB31" s="644" t="s">
        <v>618</v>
      </c>
      <c r="AC31" s="645"/>
    </row>
    <row r="32" spans="2:29" ht="7.5" customHeight="1">
      <c r="B32" s="605"/>
      <c r="C32" s="688"/>
      <c r="D32" s="688"/>
      <c r="E32" s="721"/>
      <c r="F32" s="705"/>
      <c r="G32" s="605"/>
      <c r="H32" s="722"/>
      <c r="I32" s="723"/>
      <c r="J32" s="724"/>
      <c r="K32" s="705"/>
      <c r="L32" s="606"/>
      <c r="M32" s="606"/>
      <c r="N32" s="1"/>
      <c r="O32" s="699"/>
      <c r="P32" s="705"/>
      <c r="Q32" s="605"/>
      <c r="R32" s="606"/>
      <c r="S32" s="633"/>
      <c r="T32" s="682"/>
      <c r="U32" s="705"/>
      <c r="V32" s="133"/>
      <c r="W32" s="686"/>
      <c r="X32" s="633"/>
      <c r="Y32" s="719"/>
      <c r="Z32" s="677"/>
      <c r="AA32" s="189"/>
      <c r="AB32" s="644"/>
      <c r="AC32" s="645"/>
    </row>
    <row r="33" spans="2:29" ht="7.5" customHeight="1">
      <c r="B33" s="605"/>
      <c r="C33" s="688"/>
      <c r="D33" s="688"/>
      <c r="E33" s="721"/>
      <c r="F33" s="705"/>
      <c r="G33" s="605"/>
      <c r="H33" s="722"/>
      <c r="I33" s="723"/>
      <c r="J33" s="724"/>
      <c r="K33" s="705"/>
      <c r="L33" s="606"/>
      <c r="M33" s="606"/>
      <c r="N33" s="1"/>
      <c r="O33" s="699"/>
      <c r="P33" s="705"/>
      <c r="Q33" s="605"/>
      <c r="R33" s="606"/>
      <c r="S33" s="633"/>
      <c r="T33" s="682"/>
      <c r="U33" s="705"/>
      <c r="V33" s="133"/>
      <c r="W33" s="686"/>
      <c r="X33" s="633"/>
      <c r="Y33" s="719"/>
      <c r="Z33" s="677"/>
      <c r="AA33" s="189"/>
      <c r="AB33" s="671" t="s">
        <v>663</v>
      </c>
      <c r="AC33" s="672"/>
    </row>
    <row r="34" spans="2:29" ht="19.5" customHeight="1">
      <c r="B34" s="607" t="s">
        <v>2</v>
      </c>
      <c r="C34" s="608"/>
      <c r="D34" s="608"/>
      <c r="E34" s="45">
        <f>SUM(E19:E33)</f>
        <v>4000</v>
      </c>
      <c r="F34" s="299">
        <f>SUM(F19:F33)</f>
        <v>0</v>
      </c>
      <c r="G34" s="607" t="s">
        <v>2</v>
      </c>
      <c r="H34" s="608"/>
      <c r="I34" s="609"/>
      <c r="J34" s="186">
        <f>SUM(J19:J27)</f>
        <v>2800</v>
      </c>
      <c r="K34" s="47">
        <f>SUM(K19:K33)</f>
        <v>0</v>
      </c>
      <c r="L34" s="608" t="s">
        <v>2</v>
      </c>
      <c r="M34" s="608"/>
      <c r="N34" s="608"/>
      <c r="O34" s="45">
        <f>SUM(O19:O33)</f>
        <v>0</v>
      </c>
      <c r="P34" s="502"/>
      <c r="Q34" s="607" t="s">
        <v>2</v>
      </c>
      <c r="R34" s="608"/>
      <c r="S34" s="609"/>
      <c r="T34" s="186">
        <f>SUM(T19:T33)</f>
        <v>3450</v>
      </c>
      <c r="U34" s="485">
        <f>SUM(U19:U33)</f>
        <v>0</v>
      </c>
      <c r="V34" s="607" t="s">
        <v>2</v>
      </c>
      <c r="W34" s="608"/>
      <c r="X34" s="609"/>
      <c r="Y34" s="301">
        <f>SUM(Y19:Y33)</f>
        <v>1650</v>
      </c>
      <c r="Z34" s="503">
        <f>SUM(Z19:Z33)</f>
        <v>0</v>
      </c>
      <c r="AA34" s="177"/>
      <c r="AB34" s="673"/>
      <c r="AC34" s="674"/>
    </row>
    <row r="35" spans="2:54" ht="27.75" customHeight="1">
      <c r="B35" s="2"/>
      <c r="C35" s="616" t="s">
        <v>175</v>
      </c>
      <c r="D35" s="616"/>
      <c r="E35" s="616"/>
      <c r="F35" s="617" t="s">
        <v>11</v>
      </c>
      <c r="G35" s="617"/>
      <c r="H35" s="618">
        <f>SUM(E41+J41+O41+T41+Y41)</f>
        <v>1550</v>
      </c>
      <c r="I35" s="617"/>
      <c r="J35" s="9" t="s">
        <v>1</v>
      </c>
      <c r="K35" s="9" t="s">
        <v>268</v>
      </c>
      <c r="L35" s="10"/>
      <c r="M35" s="11" t="s">
        <v>123</v>
      </c>
      <c r="N35" s="11"/>
      <c r="O35" s="619">
        <f>SUM(F41+K41+P41+U41+Z41)</f>
        <v>0</v>
      </c>
      <c r="P35" s="620"/>
      <c r="Q35" s="621" t="s">
        <v>1</v>
      </c>
      <c r="R35" s="621"/>
      <c r="S35" s="2"/>
      <c r="T35" s="5"/>
      <c r="U35" s="5"/>
      <c r="V35" s="2"/>
      <c r="W35" s="2"/>
      <c r="X35" s="2"/>
      <c r="Y35" s="2"/>
      <c r="Z35" s="2"/>
      <c r="AA35" s="606"/>
      <c r="AB35" s="606"/>
      <c r="AC35" s="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2:29" ht="21.75" customHeight="1">
      <c r="B36" s="607" t="s">
        <v>560</v>
      </c>
      <c r="C36" s="608"/>
      <c r="D36" s="608"/>
      <c r="E36" s="609"/>
      <c r="F36" s="18" t="s">
        <v>561</v>
      </c>
      <c r="G36" s="607" t="s">
        <v>141</v>
      </c>
      <c r="H36" s="608"/>
      <c r="I36" s="608"/>
      <c r="J36" s="608"/>
      <c r="K36" s="38" t="s">
        <v>127</v>
      </c>
      <c r="L36" s="608" t="s">
        <v>142</v>
      </c>
      <c r="M36" s="608"/>
      <c r="N36" s="608"/>
      <c r="O36" s="609"/>
      <c r="P36" s="18" t="s">
        <v>127</v>
      </c>
      <c r="Q36" s="607" t="s">
        <v>143</v>
      </c>
      <c r="R36" s="608"/>
      <c r="S36" s="608"/>
      <c r="T36" s="608"/>
      <c r="U36" s="38" t="s">
        <v>127</v>
      </c>
      <c r="V36" s="607" t="s">
        <v>128</v>
      </c>
      <c r="W36" s="608"/>
      <c r="X36" s="608"/>
      <c r="Y36" s="609"/>
      <c r="Z36" s="19" t="s">
        <v>127</v>
      </c>
      <c r="AA36" s="612" t="s">
        <v>267</v>
      </c>
      <c r="AB36" s="612"/>
      <c r="AC36" s="613"/>
    </row>
    <row r="37" spans="2:29" ht="21.75" customHeight="1">
      <c r="B37" s="109"/>
      <c r="C37" s="104"/>
      <c r="D37" s="102"/>
      <c r="E37" s="317"/>
      <c r="F37" s="262"/>
      <c r="G37" s="313" t="s">
        <v>379</v>
      </c>
      <c r="H37" s="138" t="s">
        <v>167</v>
      </c>
      <c r="I37" s="314" t="s">
        <v>420</v>
      </c>
      <c r="J37" s="355">
        <v>400</v>
      </c>
      <c r="K37" s="448"/>
      <c r="L37" s="109"/>
      <c r="M37" s="104"/>
      <c r="N37" s="104"/>
      <c r="O37" s="317"/>
      <c r="P37" s="262"/>
      <c r="Q37" s="233"/>
      <c r="R37" s="138"/>
      <c r="S37" s="236"/>
      <c r="T37" s="315"/>
      <c r="U37" s="262"/>
      <c r="V37" s="109"/>
      <c r="W37" s="104" t="s">
        <v>317</v>
      </c>
      <c r="X37" s="102"/>
      <c r="Y37" s="440">
        <v>100</v>
      </c>
      <c r="Z37" s="448"/>
      <c r="AA37" s="196"/>
      <c r="AB37" s="644" t="s">
        <v>385</v>
      </c>
      <c r="AC37" s="645"/>
    </row>
    <row r="38" spans="2:29" ht="21.75" customHeight="1">
      <c r="B38" s="96"/>
      <c r="C38" s="105"/>
      <c r="D38" s="103"/>
      <c r="E38" s="128"/>
      <c r="F38" s="262"/>
      <c r="G38" s="96"/>
      <c r="H38" s="105" t="s">
        <v>168</v>
      </c>
      <c r="I38" s="308" t="s">
        <v>452</v>
      </c>
      <c r="J38" s="307">
        <v>200</v>
      </c>
      <c r="K38" s="446"/>
      <c r="L38" s="96"/>
      <c r="M38" s="103"/>
      <c r="N38" s="103"/>
      <c r="O38" s="128"/>
      <c r="P38" s="262"/>
      <c r="Q38" s="103"/>
      <c r="R38" s="103"/>
      <c r="S38" s="99"/>
      <c r="T38" s="316"/>
      <c r="U38" s="262"/>
      <c r="V38" s="96"/>
      <c r="W38" s="311" t="s">
        <v>318</v>
      </c>
      <c r="X38" s="103"/>
      <c r="Y38" s="128">
        <v>50</v>
      </c>
      <c r="Z38" s="446"/>
      <c r="AA38" s="196"/>
      <c r="AB38" s="143"/>
      <c r="AC38" s="199"/>
    </row>
    <row r="39" spans="2:29" ht="21.75" customHeight="1">
      <c r="B39" s="96"/>
      <c r="C39" s="105"/>
      <c r="D39" s="103"/>
      <c r="E39" s="128"/>
      <c r="F39" s="262"/>
      <c r="G39" s="96"/>
      <c r="H39" s="105" t="s">
        <v>95</v>
      </c>
      <c r="I39" s="308" t="s">
        <v>453</v>
      </c>
      <c r="J39" s="307">
        <v>300</v>
      </c>
      <c r="K39" s="446"/>
      <c r="L39" s="96"/>
      <c r="M39" s="103"/>
      <c r="N39" s="103"/>
      <c r="O39" s="128"/>
      <c r="P39" s="262"/>
      <c r="Q39" s="103"/>
      <c r="R39" s="103"/>
      <c r="S39" s="99"/>
      <c r="T39" s="316"/>
      <c r="U39" s="262"/>
      <c r="V39" s="96"/>
      <c r="W39" s="312" t="s">
        <v>319</v>
      </c>
      <c r="X39" s="103"/>
      <c r="Y39" s="128">
        <v>50</v>
      </c>
      <c r="Z39" s="446"/>
      <c r="AA39" s="196"/>
      <c r="AB39" s="143"/>
      <c r="AC39" s="199"/>
    </row>
    <row r="40" spans="2:29" ht="21.75" customHeight="1">
      <c r="B40" s="98"/>
      <c r="C40" s="108"/>
      <c r="D40" s="107"/>
      <c r="E40" s="129"/>
      <c r="F40" s="262"/>
      <c r="G40" s="98"/>
      <c r="H40" s="108" t="s">
        <v>169</v>
      </c>
      <c r="I40" s="318" t="s">
        <v>453</v>
      </c>
      <c r="J40" s="356">
        <v>450</v>
      </c>
      <c r="K40" s="446"/>
      <c r="L40" s="98"/>
      <c r="M40" s="107"/>
      <c r="N40" s="107"/>
      <c r="O40" s="129"/>
      <c r="P40" s="262"/>
      <c r="Q40" s="107"/>
      <c r="R40" s="107"/>
      <c r="S40" s="100"/>
      <c r="T40" s="319"/>
      <c r="U40" s="262"/>
      <c r="V40" s="98"/>
      <c r="W40" s="107"/>
      <c r="X40" s="107"/>
      <c r="Y40" s="127"/>
      <c r="Z40" s="262"/>
      <c r="AA40" s="170"/>
      <c r="AB40" s="146"/>
      <c r="AC40" s="199"/>
    </row>
    <row r="41" spans="2:29" ht="21.75" customHeight="1">
      <c r="B41" s="607"/>
      <c r="C41" s="608"/>
      <c r="D41" s="608"/>
      <c r="E41" s="45">
        <f>SUM(E37:E40)</f>
        <v>0</v>
      </c>
      <c r="F41" s="299">
        <f>SUM(F37:F40)</f>
        <v>0</v>
      </c>
      <c r="G41" s="607" t="s">
        <v>2</v>
      </c>
      <c r="H41" s="608"/>
      <c r="I41" s="609"/>
      <c r="J41" s="186">
        <f>SUM(J37:J40)</f>
        <v>1350</v>
      </c>
      <c r="K41" s="47">
        <f>SUM(K37:K40)</f>
        <v>0</v>
      </c>
      <c r="L41" s="607"/>
      <c r="M41" s="608"/>
      <c r="N41" s="608"/>
      <c r="O41" s="45">
        <f>SUM(O37:O40)</f>
        <v>0</v>
      </c>
      <c r="P41" s="503">
        <f>SUM(P37:P40)</f>
        <v>0</v>
      </c>
      <c r="Q41" s="608"/>
      <c r="R41" s="608"/>
      <c r="S41" s="609"/>
      <c r="T41" s="186">
        <f>SUM(T37:T40)</f>
        <v>0</v>
      </c>
      <c r="U41" s="504">
        <f>SUM(U37:U40)</f>
        <v>0</v>
      </c>
      <c r="V41" s="607"/>
      <c r="W41" s="608"/>
      <c r="X41" s="608"/>
      <c r="Y41" s="45">
        <f>SUM(Y37:Y40)</f>
        <v>200</v>
      </c>
      <c r="Z41" s="503">
        <f>SUM(Z37:Z40)</f>
        <v>0</v>
      </c>
      <c r="AA41" s="603"/>
      <c r="AB41" s="604"/>
      <c r="AC41" s="165"/>
    </row>
    <row r="42" spans="2:30" ht="13.5" customHeight="1">
      <c r="B42" s="14" t="s">
        <v>606</v>
      </c>
      <c r="C42" s="13"/>
      <c r="D42" s="1"/>
      <c r="E42" s="223"/>
      <c r="F42" s="454"/>
      <c r="G42" s="1"/>
      <c r="H42" s="1"/>
      <c r="I42" s="1"/>
      <c r="J42" s="223"/>
      <c r="K42" s="455"/>
      <c r="L42" s="1"/>
      <c r="M42" s="1"/>
      <c r="N42" s="1"/>
      <c r="O42" s="223"/>
      <c r="P42" s="191"/>
      <c r="Q42" s="1"/>
      <c r="R42" s="1"/>
      <c r="S42" s="1"/>
      <c r="T42" s="223"/>
      <c r="U42" s="455"/>
      <c r="V42" s="1"/>
      <c r="W42" s="1"/>
      <c r="X42" s="1"/>
      <c r="Y42" s="223"/>
      <c r="Z42" s="191"/>
      <c r="AA42" s="110"/>
      <c r="AB42" s="41"/>
      <c r="AC42" s="7"/>
      <c r="AD42" s="110"/>
    </row>
    <row r="43" spans="2:29" ht="14.25" customHeight="1">
      <c r="B43" s="639" t="s">
        <v>610</v>
      </c>
      <c r="C43" s="640"/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  <c r="AA43" s="640"/>
      <c r="AB43" s="640"/>
      <c r="AC43" s="640"/>
    </row>
    <row r="44" spans="2:29" ht="14.25" customHeight="1">
      <c r="B44" s="639" t="s">
        <v>607</v>
      </c>
      <c r="C44" s="640"/>
      <c r="D44" s="640"/>
      <c r="E44" s="640"/>
      <c r="F44" s="640"/>
      <c r="G44" s="640"/>
      <c r="H44" s="640"/>
      <c r="I44" s="640"/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</row>
    <row r="45" spans="2:29" ht="13.5">
      <c r="B45" s="639" t="s">
        <v>608</v>
      </c>
      <c r="C45" s="640"/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40"/>
      <c r="U45" s="640"/>
      <c r="V45" s="640"/>
      <c r="W45" s="640"/>
      <c r="X45" s="640"/>
      <c r="Y45" s="640"/>
      <c r="Z45" s="640"/>
      <c r="AA45" s="640"/>
      <c r="AB45" s="640"/>
      <c r="AC45" s="640"/>
    </row>
    <row r="46" spans="2:26" ht="8.25" customHeight="1">
      <c r="B46" s="14"/>
      <c r="C46" s="1"/>
      <c r="D46" s="1"/>
      <c r="E46" s="223"/>
      <c r="F46" s="454"/>
      <c r="G46" s="1"/>
      <c r="H46" s="1"/>
      <c r="I46" s="1"/>
      <c r="J46" s="223"/>
      <c r="K46" s="455"/>
      <c r="L46" s="1"/>
      <c r="M46" s="1"/>
      <c r="N46" s="1"/>
      <c r="O46" s="223"/>
      <c r="P46" s="191"/>
      <c r="Q46" s="1"/>
      <c r="R46" s="1"/>
      <c r="S46" s="1"/>
      <c r="T46" s="223"/>
      <c r="U46" s="455"/>
      <c r="V46" s="1"/>
      <c r="W46" s="1"/>
      <c r="X46" s="1"/>
      <c r="Y46" s="223"/>
      <c r="Z46" s="191"/>
    </row>
    <row r="47" spans="2:30" ht="14.25">
      <c r="B47" s="94" t="s">
        <v>666</v>
      </c>
      <c r="C47" s="2"/>
      <c r="E47" s="2"/>
      <c r="F47" s="2"/>
      <c r="J47" s="2"/>
      <c r="K47" s="2"/>
      <c r="M47" s="2"/>
      <c r="O47" s="2"/>
      <c r="P47" s="2"/>
      <c r="R47" s="1"/>
      <c r="T47" s="17"/>
      <c r="U47" s="5"/>
      <c r="AA47" s="110"/>
      <c r="AB47" s="41" t="str">
        <f>'表紙'!P36</f>
        <v>（2022年5月現在）</v>
      </c>
      <c r="AC47" s="7" t="s">
        <v>320</v>
      </c>
      <c r="AD47" s="110"/>
    </row>
  </sheetData>
  <sheetProtection password="CCCF" sheet="1" selectLockedCells="1"/>
  <mergeCells count="205">
    <mergeCell ref="B43:AC43"/>
    <mergeCell ref="B44:AC44"/>
    <mergeCell ref="B45:AC45"/>
    <mergeCell ref="B34:D34"/>
    <mergeCell ref="G34:I34"/>
    <mergeCell ref="L34:N34"/>
    <mergeCell ref="Q34:S34"/>
    <mergeCell ref="V34:X34"/>
    <mergeCell ref="B41:D41"/>
    <mergeCell ref="G41:I41"/>
    <mergeCell ref="AB31:AC32"/>
    <mergeCell ref="W31:W33"/>
    <mergeCell ref="X31:X33"/>
    <mergeCell ref="U31:U33"/>
    <mergeCell ref="Z28:Z30"/>
    <mergeCell ref="L41:N41"/>
    <mergeCell ref="Q41:S41"/>
    <mergeCell ref="V41:X41"/>
    <mergeCell ref="V28:V30"/>
    <mergeCell ref="AA36:AC36"/>
    <mergeCell ref="U28:U30"/>
    <mergeCell ref="B31:B33"/>
    <mergeCell ref="C31:C33"/>
    <mergeCell ref="D31:D33"/>
    <mergeCell ref="E31:E33"/>
    <mergeCell ref="H31:H33"/>
    <mergeCell ref="I31:I33"/>
    <mergeCell ref="J31:J33"/>
    <mergeCell ref="F31:F33"/>
    <mergeCell ref="G31:G33"/>
    <mergeCell ref="Y31:Y33"/>
    <mergeCell ref="Z31:Z33"/>
    <mergeCell ref="W28:W30"/>
    <mergeCell ref="X28:X30"/>
    <mergeCell ref="Z25:Z27"/>
    <mergeCell ref="AA25:AA26"/>
    <mergeCell ref="X25:X27"/>
    <mergeCell ref="Y28:Y30"/>
    <mergeCell ref="Y25:Y27"/>
    <mergeCell ref="AA29:AA30"/>
    <mergeCell ref="L36:O36"/>
    <mergeCell ref="Q36:T36"/>
    <mergeCell ref="R31:R33"/>
    <mergeCell ref="T31:T33"/>
    <mergeCell ref="S31:S33"/>
    <mergeCell ref="P28:P30"/>
    <mergeCell ref="O35:P35"/>
    <mergeCell ref="Q35:R35"/>
    <mergeCell ref="M31:M33"/>
    <mergeCell ref="P31:P33"/>
    <mergeCell ref="Q28:S30"/>
    <mergeCell ref="O31:O33"/>
    <mergeCell ref="T28:T30"/>
    <mergeCell ref="O28:O30"/>
    <mergeCell ref="Q31:Q33"/>
    <mergeCell ref="K31:K33"/>
    <mergeCell ref="L31:L33"/>
    <mergeCell ref="K28:K30"/>
    <mergeCell ref="J25:J27"/>
    <mergeCell ref="N22:N24"/>
    <mergeCell ref="J28:J30"/>
    <mergeCell ref="L10:N10"/>
    <mergeCell ref="M25:M27"/>
    <mergeCell ref="J22:J24"/>
    <mergeCell ref="K22:K24"/>
    <mergeCell ref="K25:K27"/>
    <mergeCell ref="L25:L27"/>
    <mergeCell ref="AB23:AB24"/>
    <mergeCell ref="O25:O27"/>
    <mergeCell ref="L16:N16"/>
    <mergeCell ref="U22:U24"/>
    <mergeCell ref="M19:M21"/>
    <mergeCell ref="N19:N21"/>
    <mergeCell ref="T25:T27"/>
    <mergeCell ref="O19:O21"/>
    <mergeCell ref="O17:P17"/>
    <mergeCell ref="U25:U27"/>
    <mergeCell ref="V25:V27"/>
    <mergeCell ref="P25:P27"/>
    <mergeCell ref="Q25:Q27"/>
    <mergeCell ref="R25:R27"/>
    <mergeCell ref="S25:S27"/>
    <mergeCell ref="B36:E36"/>
    <mergeCell ref="G36:J36"/>
    <mergeCell ref="H25:H27"/>
    <mergeCell ref="L28:N30"/>
    <mergeCell ref="C35:E35"/>
    <mergeCell ref="B25:B27"/>
    <mergeCell ref="C25:C27"/>
    <mergeCell ref="I25:I27"/>
    <mergeCell ref="G25:G27"/>
    <mergeCell ref="B22:B24"/>
    <mergeCell ref="C22:C24"/>
    <mergeCell ref="D22:D24"/>
    <mergeCell ref="D25:D27"/>
    <mergeCell ref="E25:E27"/>
    <mergeCell ref="F25:F27"/>
    <mergeCell ref="F35:G35"/>
    <mergeCell ref="C28:C30"/>
    <mergeCell ref="E28:E30"/>
    <mergeCell ref="F28:F30"/>
    <mergeCell ref="G28:I30"/>
    <mergeCell ref="H35:I35"/>
    <mergeCell ref="E22:E24"/>
    <mergeCell ref="F22:F24"/>
    <mergeCell ref="G15:I15"/>
    <mergeCell ref="C17:E17"/>
    <mergeCell ref="F17:G17"/>
    <mergeCell ref="H17:I17"/>
    <mergeCell ref="G16:I16"/>
    <mergeCell ref="B19:B21"/>
    <mergeCell ref="F19:F21"/>
    <mergeCell ref="H19:H21"/>
    <mergeCell ref="E19:E21"/>
    <mergeCell ref="S19:S21"/>
    <mergeCell ref="T19:T21"/>
    <mergeCell ref="Q19:Q21"/>
    <mergeCell ref="V16:X16"/>
    <mergeCell ref="I19:I21"/>
    <mergeCell ref="P19:P21"/>
    <mergeCell ref="Q17:R17"/>
    <mergeCell ref="R19:R21"/>
    <mergeCell ref="L19:L21"/>
    <mergeCell ref="V19:V21"/>
    <mergeCell ref="W19:W21"/>
    <mergeCell ref="V22:V24"/>
    <mergeCell ref="R22:R24"/>
    <mergeCell ref="S22:S24"/>
    <mergeCell ref="T22:T24"/>
    <mergeCell ref="G22:G24"/>
    <mergeCell ref="H22:H24"/>
    <mergeCell ref="I22:I24"/>
    <mergeCell ref="O22:O24"/>
    <mergeCell ref="P22:P24"/>
    <mergeCell ref="Q22:Q24"/>
    <mergeCell ref="Y19:Y21"/>
    <mergeCell ref="Z2:AC2"/>
    <mergeCell ref="E2:G2"/>
    <mergeCell ref="Q2:V2"/>
    <mergeCell ref="O4:P4"/>
    <mergeCell ref="Q4:R4"/>
    <mergeCell ref="E3:G3"/>
    <mergeCell ref="H4:I4"/>
    <mergeCell ref="C4:E4"/>
    <mergeCell ref="X19:X21"/>
    <mergeCell ref="F4:G4"/>
    <mergeCell ref="B5:E5"/>
    <mergeCell ref="L22:L24"/>
    <mergeCell ref="W2:Y2"/>
    <mergeCell ref="Q3:V3"/>
    <mergeCell ref="W3:Y3"/>
    <mergeCell ref="Q5:T5"/>
    <mergeCell ref="V5:Y5"/>
    <mergeCell ref="M22:M24"/>
    <mergeCell ref="L5:O5"/>
    <mergeCell ref="G5:J5"/>
    <mergeCell ref="U19:U21"/>
    <mergeCell ref="B16:D16"/>
    <mergeCell ref="J19:J21"/>
    <mergeCell ref="G19:G21"/>
    <mergeCell ref="M13:N13"/>
    <mergeCell ref="Q16:S16"/>
    <mergeCell ref="K19:K21"/>
    <mergeCell ref="C19:C21"/>
    <mergeCell ref="D19:D21"/>
    <mergeCell ref="AC27:AC28"/>
    <mergeCell ref="Z3:AB3"/>
    <mergeCell ref="AA5:AC5"/>
    <mergeCell ref="AB7:AC7"/>
    <mergeCell ref="AB8:AC8"/>
    <mergeCell ref="AA16:AB16"/>
    <mergeCell ref="AA17:AB17"/>
    <mergeCell ref="AA27:AA28"/>
    <mergeCell ref="Z19:Z21"/>
    <mergeCell ref="AA23:AA24"/>
    <mergeCell ref="V36:Y36"/>
    <mergeCell ref="AA18:AC18"/>
    <mergeCell ref="AA19:AA20"/>
    <mergeCell ref="AB19:AC20"/>
    <mergeCell ref="AB21:AC22"/>
    <mergeCell ref="AA21:AA22"/>
    <mergeCell ref="AA35:AB35"/>
    <mergeCell ref="AC23:AC24"/>
    <mergeCell ref="AB27:AB28"/>
    <mergeCell ref="AB29:AC30"/>
    <mergeCell ref="B28:B30"/>
    <mergeCell ref="D28:D30"/>
    <mergeCell ref="AB33:AC34"/>
    <mergeCell ref="AB25:AC26"/>
    <mergeCell ref="AB37:AC37"/>
    <mergeCell ref="W22:W24"/>
    <mergeCell ref="X22:X24"/>
    <mergeCell ref="Y22:Y24"/>
    <mergeCell ref="Z22:Z24"/>
    <mergeCell ref="W25:W27"/>
    <mergeCell ref="H2:M2"/>
    <mergeCell ref="H3:M3"/>
    <mergeCell ref="N2:P2"/>
    <mergeCell ref="N3:P3"/>
    <mergeCell ref="AA41:AB41"/>
    <mergeCell ref="B18:E18"/>
    <mergeCell ref="G18:J18"/>
    <mergeCell ref="L18:O18"/>
    <mergeCell ref="Q18:T18"/>
    <mergeCell ref="V18:Y18"/>
  </mergeCells>
  <conditionalFormatting sqref="P6">
    <cfRule type="expression" priority="51" dxfId="0" stopIfTrue="1">
      <formula>P6&gt;O6</formula>
    </cfRule>
  </conditionalFormatting>
  <conditionalFormatting sqref="U6">
    <cfRule type="expression" priority="49" dxfId="0" stopIfTrue="1">
      <formula>U6&gt;T6</formula>
    </cfRule>
  </conditionalFormatting>
  <conditionalFormatting sqref="U7">
    <cfRule type="expression" priority="48" dxfId="0" stopIfTrue="1">
      <formula>U7&gt;T7</formula>
    </cfRule>
  </conditionalFormatting>
  <conditionalFormatting sqref="U8">
    <cfRule type="expression" priority="47" dxfId="0" stopIfTrue="1">
      <formula>U8&gt;T8</formula>
    </cfRule>
  </conditionalFormatting>
  <conditionalFormatting sqref="U9">
    <cfRule type="expression" priority="46" dxfId="0" stopIfTrue="1">
      <formula>U9&gt;T9</formula>
    </cfRule>
  </conditionalFormatting>
  <conditionalFormatting sqref="U10">
    <cfRule type="expression" priority="45" dxfId="0" stopIfTrue="1">
      <formula>U10&gt;T10</formula>
    </cfRule>
  </conditionalFormatting>
  <conditionalFormatting sqref="Z6">
    <cfRule type="expression" priority="44" dxfId="0" stopIfTrue="1">
      <formula>Z6&gt;Y6</formula>
    </cfRule>
  </conditionalFormatting>
  <conditionalFormatting sqref="Z7">
    <cfRule type="expression" priority="43" dxfId="0" stopIfTrue="1">
      <formula>Z7&gt;Y7</formula>
    </cfRule>
  </conditionalFormatting>
  <conditionalFormatting sqref="Z8">
    <cfRule type="expression" priority="42" dxfId="0" stopIfTrue="1">
      <formula>Z8&gt;Y8</formula>
    </cfRule>
  </conditionalFormatting>
  <conditionalFormatting sqref="Z9">
    <cfRule type="expression" priority="41" dxfId="0" stopIfTrue="1">
      <formula>Z9&gt;Y9</formula>
    </cfRule>
  </conditionalFormatting>
  <conditionalFormatting sqref="Z10">
    <cfRule type="expression" priority="40" dxfId="0" stopIfTrue="1">
      <formula>Z10&gt;Y10</formula>
    </cfRule>
  </conditionalFormatting>
  <conditionalFormatting sqref="Z11">
    <cfRule type="expression" priority="39" dxfId="0" stopIfTrue="1">
      <formula>Z11&gt;Y11</formula>
    </cfRule>
  </conditionalFormatting>
  <conditionalFormatting sqref="K37">
    <cfRule type="expression" priority="38" dxfId="0" stopIfTrue="1">
      <formula>K37&gt;J37</formula>
    </cfRule>
  </conditionalFormatting>
  <conditionalFormatting sqref="K38">
    <cfRule type="expression" priority="37" dxfId="0" stopIfTrue="1">
      <formula>K38&gt;J38</formula>
    </cfRule>
  </conditionalFormatting>
  <conditionalFormatting sqref="K39">
    <cfRule type="expression" priority="36" dxfId="0" stopIfTrue="1">
      <formula>K39&gt;J39</formula>
    </cfRule>
  </conditionalFormatting>
  <conditionalFormatting sqref="K40">
    <cfRule type="expression" priority="35" dxfId="0" stopIfTrue="1">
      <formula>K40&gt;J40</formula>
    </cfRule>
  </conditionalFormatting>
  <conditionalFormatting sqref="Z37">
    <cfRule type="expression" priority="34" dxfId="0" stopIfTrue="1">
      <formula>Z37&gt;Y37</formula>
    </cfRule>
  </conditionalFormatting>
  <conditionalFormatting sqref="Z38">
    <cfRule type="expression" priority="33" dxfId="0" stopIfTrue="1">
      <formula>Z38&gt;Y38</formula>
    </cfRule>
  </conditionalFormatting>
  <conditionalFormatting sqref="Z39">
    <cfRule type="expression" priority="32" dxfId="0" stopIfTrue="1">
      <formula>Z39&gt;Y39</formula>
    </cfRule>
  </conditionalFormatting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F11">
    <cfRule type="expression" priority="26" dxfId="0" stopIfTrue="1">
      <formula>F11&gt;E11</formula>
    </cfRule>
  </conditionalFormatting>
  <conditionalFormatting sqref="F12">
    <cfRule type="expression" priority="25" dxfId="0" stopIfTrue="1">
      <formula>F12&gt;E12</formula>
    </cfRule>
  </conditionalFormatting>
  <conditionalFormatting sqref="F13">
    <cfRule type="expression" priority="24" dxfId="0" stopIfTrue="1">
      <formula>F13&gt;E13</formula>
    </cfRule>
  </conditionalFormatting>
  <conditionalFormatting sqref="F14">
    <cfRule type="expression" priority="23" dxfId="0" stopIfTrue="1">
      <formula>F14&gt;E14</formula>
    </cfRule>
  </conditionalFormatting>
  <conditionalFormatting sqref="K6">
    <cfRule type="expression" priority="22" dxfId="0" stopIfTrue="1">
      <formula>K6&gt;J6</formula>
    </cfRule>
  </conditionalFormatting>
  <conditionalFormatting sqref="K7">
    <cfRule type="expression" priority="21" dxfId="0" stopIfTrue="1">
      <formula>K7&gt;J7</formula>
    </cfRule>
  </conditionalFormatting>
  <conditionalFormatting sqref="K8">
    <cfRule type="expression" priority="20" dxfId="0" stopIfTrue="1">
      <formula>K8&gt;J8</formula>
    </cfRule>
  </conditionalFormatting>
  <conditionalFormatting sqref="K9">
    <cfRule type="expression" priority="19" dxfId="0" stopIfTrue="1">
      <formula>K9&gt;J9</formula>
    </cfRule>
  </conditionalFormatting>
  <conditionalFormatting sqref="K10">
    <cfRule type="expression" priority="18" dxfId="0" stopIfTrue="1">
      <formula>K10&gt;J10</formula>
    </cfRule>
  </conditionalFormatting>
  <conditionalFormatting sqref="F19:F21">
    <cfRule type="expression" priority="17" dxfId="0" stopIfTrue="1">
      <formula>E19&lt;F19</formula>
    </cfRule>
  </conditionalFormatting>
  <conditionalFormatting sqref="F22:F24">
    <cfRule type="expression" priority="16" dxfId="0" stopIfTrue="1">
      <formula>E22&lt;F22</formula>
    </cfRule>
  </conditionalFormatting>
  <conditionalFormatting sqref="K19:K21">
    <cfRule type="expression" priority="15" dxfId="0" stopIfTrue="1">
      <formula>J19&lt;K19</formula>
    </cfRule>
  </conditionalFormatting>
  <conditionalFormatting sqref="K22:K24">
    <cfRule type="expression" priority="14" dxfId="0" stopIfTrue="1">
      <formula>J22&lt;K22</formula>
    </cfRule>
  </conditionalFormatting>
  <conditionalFormatting sqref="K25:K27">
    <cfRule type="expression" priority="13" dxfId="0" stopIfTrue="1">
      <formula>J25&lt;K25</formula>
    </cfRule>
  </conditionalFormatting>
  <conditionalFormatting sqref="U19:U21">
    <cfRule type="expression" priority="12" dxfId="0" stopIfTrue="1">
      <formula>T19&lt;U19</formula>
    </cfRule>
  </conditionalFormatting>
  <conditionalFormatting sqref="U22:U24">
    <cfRule type="expression" priority="11" dxfId="0" stopIfTrue="1">
      <formula>T22&lt;U22</formula>
    </cfRule>
  </conditionalFormatting>
  <conditionalFormatting sqref="Z19:Z21">
    <cfRule type="expression" priority="10" dxfId="0" stopIfTrue="1">
      <formula>Y19&lt;Z19</formula>
    </cfRule>
  </conditionalFormatting>
  <conditionalFormatting sqref="Z22:Z24">
    <cfRule type="expression" priority="9" dxfId="0" stopIfTrue="1">
      <formula>Y22&lt;Z22</formula>
    </cfRule>
  </conditionalFormatting>
  <conditionalFormatting sqref="Z25:Z27">
    <cfRule type="expression" priority="8" dxfId="0" stopIfTrue="1">
      <formula>Y25&lt;Z25</formula>
    </cfRule>
  </conditionalFormatting>
  <conditionalFormatting sqref="Z28:Z30">
    <cfRule type="expression" priority="7" dxfId="0" stopIfTrue="1">
      <formula>Y28&lt;Z28</formula>
    </cfRule>
  </conditionalFormatting>
  <conditionalFormatting sqref="Z31:Z33">
    <cfRule type="expression" priority="6" dxfId="0" stopIfTrue="1">
      <formula>Y31&lt;Z31</formula>
    </cfRule>
  </conditionalFormatting>
  <conditionalFormatting sqref="P19:P21">
    <cfRule type="expression" priority="4" dxfId="0" stopIfTrue="1">
      <formula>O19&lt;P19</formula>
    </cfRule>
  </conditionalFormatting>
  <conditionalFormatting sqref="Z40 U37:U40 P37:P40 F37:F40 Z12:Z15 U11:U15 P7:P15 K11:K14 F15">
    <cfRule type="expression" priority="3" dxfId="0" stopIfTrue="1">
      <formula>F7&gt;E7</formula>
    </cfRule>
  </conditionalFormatting>
  <conditionalFormatting sqref="U25:U33 P22:P33 K28:K33 F25:F33">
    <cfRule type="expression" priority="2" dxfId="0" stopIfTrue="1">
      <formula>E22&lt;F22</formula>
    </cfRule>
  </conditionalFormatting>
  <dataValidations count="2">
    <dataValidation operator="lessThanOrEqual" allowBlank="1" showInputMessage="1" showErrorMessage="1" sqref="H34:Z36 B42:B46 Z16:Z18 AB1:AC8 AB10:AC41 AD1:IV41 AA1:AA41 H41:Z41 A1:B41 A47:IV65536 C42:Z42 C46:Z46 F41 I1:Z1 Q2:Z3 N2:N3 C34:E41 G34:G41 F34:F36 C16:F18 G15:O18 P16:P18 Q15:T18 U16:U18 V15:Y18 C1:G5 H1:H2 H4:Z5 H3:M3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5 K6:K14 P19:P33 U6:U15 Z6:Z15 Z19:Z33 U19:U33 K19:K33 F19:F33 K37:K40 Z37:Z40 P6:P15 F37:F40 P37:P40 U37:U40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2021-11-11T07:41:24Z</cp:lastPrinted>
  <dcterms:created xsi:type="dcterms:W3CDTF">1998-04-23T05:59:54Z</dcterms:created>
  <dcterms:modified xsi:type="dcterms:W3CDTF">2022-04-22T07:45:27Z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