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5" yWindow="675" windowWidth="9570" windowHeight="9435" tabRatio="860" activeTab="1"/>
  </bookViews>
  <sheets>
    <sheet name="予定表" sheetId="1" r:id="rId1"/>
    <sheet name="表紙" sheetId="2" r:id="rId2"/>
    <sheet name="桑名市・いなべ市・員弁郡" sheetId="3" r:id="rId3"/>
    <sheet name="四日市市" sheetId="4" r:id="rId4"/>
    <sheet name="三重郡･亀山市" sheetId="5" r:id="rId5"/>
    <sheet name="鈴鹿市" sheetId="6" r:id="rId6"/>
    <sheet name="津市" sheetId="7" r:id="rId7"/>
    <sheet name="松阪市･多気郡" sheetId="8" r:id="rId8"/>
    <sheet name="伊勢市" sheetId="9" r:id="rId9"/>
    <sheet name="度会郡･鳥羽市" sheetId="10" r:id="rId10"/>
    <sheet name="志摩市･尾鷲市･熊野市" sheetId="11" r:id="rId11"/>
    <sheet name="北牟婁郡･南牟婁郡" sheetId="12" r:id="rId12"/>
    <sheet name="名張市･新宮市" sheetId="13" r:id="rId13"/>
    <sheet name="伊賀市" sheetId="14" r:id="rId14"/>
  </sheets>
  <definedNames>
    <definedName name="_xlnm.Print_Area" localSheetId="13">'伊賀市'!$B$2:$S$30</definedName>
    <definedName name="_xlnm.Print_Area" localSheetId="8">'伊勢市'!$B$2:$S$34</definedName>
    <definedName name="_xlnm.Print_Area" localSheetId="2">'桑名市・いなべ市・員弁郡'!$B$2:$S$55</definedName>
    <definedName name="_xlnm.Print_Area" localSheetId="4">'三重郡･亀山市'!$B$2:$S$40</definedName>
    <definedName name="_xlnm.Print_Area" localSheetId="3">'四日市市'!$B$2:$S$43</definedName>
    <definedName name="_xlnm.Print_Area" localSheetId="10">'志摩市･尾鷲市･熊野市'!$B$2:$S$46</definedName>
    <definedName name="_xlnm.Print_Area" localSheetId="7">'松阪市･多気郡'!$B$2:$S$49</definedName>
    <definedName name="_xlnm.Print_Area" localSheetId="6">'津市'!$B$2:$S$47</definedName>
    <definedName name="_xlnm.Print_Area" localSheetId="9">'度会郡･鳥羽市'!$B$2:$S$42</definedName>
    <definedName name="_xlnm.Print_Area" localSheetId="1">'表紙'!$B$1:$L$38</definedName>
    <definedName name="_xlnm.Print_Area" localSheetId="11">'北牟婁郡･南牟婁郡'!$B$2:$S$37</definedName>
    <definedName name="_xlnm.Print_Area" localSheetId="12">'名張市･新宮市'!$B$2:$S$33</definedName>
    <definedName name="_xlnm.Print_Area" localSheetId="5">'鈴鹿市'!$B$2:$S$34</definedName>
  </definedNames>
  <calcPr fullCalcOnLoad="1"/>
</workbook>
</file>

<file path=xl/comments3.xml><?xml version="1.0" encoding="utf-8"?>
<comments xmlns="http://schemas.openxmlformats.org/spreadsheetml/2006/main">
  <authors>
    <author>ori</author>
  </authors>
  <commentList>
    <comment ref="L25" authorId="0">
      <text>
        <r>
          <rPr>
            <sz val="9"/>
            <rFont val="ＭＳ Ｐゴシック"/>
            <family val="3"/>
          </rPr>
          <t>8月は第4週のみ、
12月は第2週のみになります。</t>
        </r>
      </text>
    </comment>
    <comment ref="L8" authorId="0">
      <text>
        <r>
          <rPr>
            <sz val="9"/>
            <rFont val="ＭＳ Ｐゴシック"/>
            <family val="3"/>
          </rPr>
          <t>8月は第4週のみ、
12月は第2週のみになります。</t>
        </r>
      </text>
    </comment>
    <comment ref="L33" authorId="0">
      <text>
        <r>
          <rPr>
            <sz val="9"/>
            <rFont val="ＭＳ Ｐゴシック"/>
            <family val="3"/>
          </rPr>
          <t>12月は第4週ではなく、第3週
になります。</t>
        </r>
      </text>
    </comment>
    <comment ref="L46" authorId="0">
      <text>
        <r>
          <rPr>
            <sz val="9"/>
            <rFont val="ＭＳ Ｐゴシック"/>
            <family val="3"/>
          </rPr>
          <t>8月は第4週のみ、
12月は第2週のみになります。</t>
        </r>
      </text>
    </comment>
  </commentList>
</comments>
</file>

<file path=xl/comments4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8月は第4週のみ、
12月は第2週のみになります。</t>
        </r>
      </text>
    </comment>
  </commentList>
</comments>
</file>

<file path=xl/comments5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  <comment ref="L23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</commentList>
</comments>
</file>

<file path=xl/comments6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</commentList>
</comments>
</file>

<file path=xl/comments7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</commentList>
</comments>
</file>

<file path=xl/comments8.xml><?xml version="1.0" encoding="utf-8"?>
<comments xmlns="http://schemas.openxmlformats.org/spreadsheetml/2006/main">
  <authors>
    <author>ori</author>
  </authors>
  <commentList>
    <comment ref="L8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  <comment ref="L31" authorId="0">
      <text>
        <r>
          <rPr>
            <sz val="9"/>
            <rFont val="ＭＳ Ｐゴシック"/>
            <family val="3"/>
          </rPr>
          <t>12月は第4週ではなく、第2週
になります。</t>
        </r>
      </text>
    </comment>
  </commentList>
</comments>
</file>

<file path=xl/sharedStrings.xml><?xml version="1.0" encoding="utf-8"?>
<sst xmlns="http://schemas.openxmlformats.org/spreadsheetml/2006/main" count="1225" uniqueCount="431">
  <si>
    <t>　三　重　県　市　部　及　び　郡　部</t>
  </si>
  <si>
    <t>折込日</t>
  </si>
  <si>
    <t>広告主</t>
  </si>
  <si>
    <t>サイズ</t>
  </si>
  <si>
    <t>取次店</t>
  </si>
  <si>
    <t>チラシ銘柄</t>
  </si>
  <si>
    <t>部数</t>
  </si>
  <si>
    <t>枚</t>
  </si>
  <si>
    <t>地　区</t>
  </si>
  <si>
    <t>折　　込</t>
  </si>
  <si>
    <t>他紙・未読</t>
  </si>
  <si>
    <t>全域(計)</t>
  </si>
  <si>
    <t>桑名市</t>
  </si>
  <si>
    <t>桑名郡</t>
  </si>
  <si>
    <t>いなべ市</t>
  </si>
  <si>
    <t>員弁郡</t>
  </si>
  <si>
    <t>四日市市</t>
  </si>
  <si>
    <t>三重郡</t>
  </si>
  <si>
    <t>亀山市</t>
  </si>
  <si>
    <t>鈴鹿市</t>
  </si>
  <si>
    <t>津市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</si>
  <si>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</si>
  <si>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</si>
  <si>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</si>
  <si>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</si>
  <si>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</si>
  <si>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</si>
  <si>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</si>
  <si>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</si>
  <si>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</si>
  <si>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</si>
  <si>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</si>
  <si>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</si>
  <si>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</si>
  <si>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配布日</t>
  </si>
  <si>
    <t>　桑　名　市</t>
  </si>
  <si>
    <t>折込</t>
  </si>
  <si>
    <t>全域</t>
  </si>
  <si>
    <t>折　込</t>
  </si>
  <si>
    <t>配　布</t>
  </si>
  <si>
    <t>備　　　　　考</t>
  </si>
  <si>
    <t>店名</t>
  </si>
  <si>
    <t>桑名南部</t>
  </si>
  <si>
    <t>桑名正和</t>
  </si>
  <si>
    <t>桑名久米</t>
  </si>
  <si>
    <t>大山田団地</t>
  </si>
  <si>
    <t>蓮花寺</t>
  </si>
  <si>
    <t>多度</t>
  </si>
  <si>
    <t>ＡＭ</t>
  </si>
  <si>
    <t>　桑　名　郡</t>
  </si>
  <si>
    <t>折　込</t>
  </si>
  <si>
    <t>木曽岬町</t>
  </si>
  <si>
    <t>木曽岬</t>
  </si>
  <si>
    <t>　い　な　べ　市</t>
  </si>
  <si>
    <t>梅戸井</t>
  </si>
  <si>
    <t>石榑</t>
  </si>
  <si>
    <t>員弁</t>
  </si>
  <si>
    <t>阿下喜</t>
  </si>
  <si>
    <t>員弁治田</t>
  </si>
  <si>
    <t>藤原</t>
  </si>
  <si>
    <t>　員　弁　郡</t>
  </si>
  <si>
    <t>西桑名　　　　ﾈｵﾎﾟﾘｽ</t>
  </si>
  <si>
    <t>(笹尾)</t>
  </si>
  <si>
    <t>　四　日　市　市</t>
  </si>
  <si>
    <t>※1</t>
  </si>
  <si>
    <t>富田(生川)</t>
  </si>
  <si>
    <t>四日市あかつき</t>
  </si>
  <si>
    <t>大矢知</t>
  </si>
  <si>
    <t>四日市羽津</t>
  </si>
  <si>
    <t>あさけが丘</t>
  </si>
  <si>
    <t>四日市あがた</t>
  </si>
  <si>
    <t>四日市保々</t>
  </si>
  <si>
    <t>阿倉川</t>
  </si>
  <si>
    <t>四日市橋北</t>
  </si>
  <si>
    <t>美里ヶ丘　　　　　　　　　三重団地</t>
  </si>
  <si>
    <t>三重平</t>
  </si>
  <si>
    <t>四日市駅西</t>
  </si>
  <si>
    <t>四日市松本</t>
  </si>
  <si>
    <t>四日市中央</t>
  </si>
  <si>
    <t>塩浜</t>
  </si>
  <si>
    <t>采女町</t>
  </si>
  <si>
    <t>※2</t>
  </si>
  <si>
    <t>四日市内部</t>
  </si>
  <si>
    <t>四日市南部</t>
  </si>
  <si>
    <t>四日市波木</t>
  </si>
  <si>
    <t>四日市笹川</t>
  </si>
  <si>
    <t>高花平</t>
  </si>
  <si>
    <t>四日市西部</t>
  </si>
  <si>
    <t>四日市桜</t>
  </si>
  <si>
    <t>三滝台</t>
  </si>
  <si>
    <t>四日市川島</t>
  </si>
  <si>
    <t>坂部</t>
  </si>
  <si>
    <t>四日市生桑</t>
  </si>
  <si>
    <t>三重楠</t>
  </si>
  <si>
    <t>　三　重　郡</t>
  </si>
  <si>
    <t>朝日町</t>
  </si>
  <si>
    <t>伊勢朝日</t>
  </si>
  <si>
    <t>菰野町</t>
  </si>
  <si>
    <t>菰野</t>
  </si>
  <si>
    <t>菰野朝上</t>
  </si>
  <si>
    <t>鵜川原</t>
  </si>
  <si>
    <t>川越町</t>
  </si>
  <si>
    <t>川越南</t>
  </si>
  <si>
    <t>川越北</t>
  </si>
  <si>
    <t>　亀　山　市</t>
  </si>
  <si>
    <t>下ノ庄</t>
  </si>
  <si>
    <t>加太</t>
  </si>
  <si>
    <t>　鈴　鹿　市</t>
  </si>
  <si>
    <t>長太の浦</t>
  </si>
  <si>
    <t>伊勢若松</t>
  </si>
  <si>
    <t>白子</t>
  </si>
  <si>
    <t>鈴鹿旭が丘</t>
  </si>
  <si>
    <t>鈴鹿磯山</t>
  </si>
  <si>
    <t>鈴鹿栄</t>
  </si>
  <si>
    <t>伊勢神戸北部</t>
  </si>
  <si>
    <t>伊勢神戸南部</t>
  </si>
  <si>
    <t>玉垣</t>
  </si>
  <si>
    <t>鈴鹿桜島</t>
  </si>
  <si>
    <t>鈴鹿平田</t>
  </si>
  <si>
    <t>加佐登</t>
  </si>
  <si>
    <t>鈴峰</t>
  </si>
  <si>
    <t>鈴鹿国府</t>
  </si>
  <si>
    <t>　津　市</t>
  </si>
  <si>
    <t>千里ヶ丘</t>
  </si>
  <si>
    <t>豊津上野</t>
  </si>
  <si>
    <t>椋本</t>
  </si>
  <si>
    <t>※3</t>
  </si>
  <si>
    <t>北神山</t>
  </si>
  <si>
    <t>津白塚</t>
  </si>
  <si>
    <t>津一身田</t>
  </si>
  <si>
    <t>豊里ﾈｵﾎﾟﾘｽ</t>
  </si>
  <si>
    <t>津高野尾</t>
  </si>
  <si>
    <t>津西が丘</t>
  </si>
  <si>
    <t>阿漕</t>
  </si>
  <si>
    <t>津橋南</t>
  </si>
  <si>
    <t>南が丘</t>
  </si>
  <si>
    <t>津安濃</t>
  </si>
  <si>
    <t>津片田東</t>
  </si>
  <si>
    <t>津片田西</t>
  </si>
  <si>
    <t>津高茶屋</t>
  </si>
  <si>
    <t>津雲出</t>
  </si>
  <si>
    <t>※</t>
  </si>
  <si>
    <t>久居</t>
  </si>
  <si>
    <t>久居東部</t>
  </si>
  <si>
    <t>久居西部</t>
  </si>
  <si>
    <t>久居南部</t>
  </si>
  <si>
    <t>榊原</t>
  </si>
  <si>
    <t>白山</t>
  </si>
  <si>
    <t>※4</t>
  </si>
  <si>
    <t>家城</t>
  </si>
  <si>
    <t>※４新聞折込のみ</t>
  </si>
  <si>
    <t>※5</t>
  </si>
  <si>
    <t>伊勢竹原</t>
  </si>
  <si>
    <t>※５新聞折込のみ</t>
  </si>
  <si>
    <t>※6</t>
  </si>
  <si>
    <t>八知</t>
  </si>
  <si>
    <t>※６新聞折込のみ</t>
  </si>
  <si>
    <t>※7</t>
  </si>
  <si>
    <t>奥津</t>
  </si>
  <si>
    <t>※７新聞折込のみ</t>
  </si>
  <si>
    <t>　松　阪　市</t>
  </si>
  <si>
    <t>六軒</t>
  </si>
  <si>
    <t>松阪中央</t>
  </si>
  <si>
    <t>松阪大黒田</t>
  </si>
  <si>
    <t>松阪川井町</t>
  </si>
  <si>
    <t>松阪鎌田</t>
  </si>
  <si>
    <t>松阪大平</t>
  </si>
  <si>
    <t>松阪まえのへた</t>
  </si>
  <si>
    <t>松阪桜町</t>
  </si>
  <si>
    <t>松阪櫛田</t>
  </si>
  <si>
    <t>松阪徳和</t>
  </si>
  <si>
    <t>松阪片野橋</t>
  </si>
  <si>
    <t>柿野</t>
  </si>
  <si>
    <t>※片野橋･柿野･飯高は　　　</t>
  </si>
  <si>
    <t>飯高</t>
  </si>
  <si>
    <t>　多　気　郡</t>
  </si>
  <si>
    <r>
      <t>※</t>
    </r>
    <r>
      <rPr>
        <sz val="9"/>
        <rFont val="ＭＳ Ｐゴシック"/>
        <family val="3"/>
      </rPr>
      <t>1 多気町</t>
    </r>
  </si>
  <si>
    <t>相可</t>
  </si>
  <si>
    <t>明和</t>
  </si>
  <si>
    <t>三瀬谷</t>
  </si>
  <si>
    <t>宮川村</t>
  </si>
  <si>
    <t>栃原</t>
  </si>
  <si>
    <t>折込日</t>
  </si>
  <si>
    <t>取次店</t>
  </si>
  <si>
    <t>　伊　勢　市</t>
  </si>
  <si>
    <t>折込</t>
  </si>
  <si>
    <t>伊勢市駅前</t>
  </si>
  <si>
    <t>伊勢市厚生</t>
  </si>
  <si>
    <t>伊勢市中央</t>
  </si>
  <si>
    <t>伊勢市北部</t>
  </si>
  <si>
    <t>伊勢市西部</t>
  </si>
  <si>
    <t>伊勢市南部</t>
  </si>
  <si>
    <t>三重小俣</t>
  </si>
  <si>
    <t>大淀</t>
  </si>
  <si>
    <t>田丸</t>
  </si>
  <si>
    <t>度会郡度会町</t>
  </si>
  <si>
    <t>配布日</t>
  </si>
  <si>
    <t>備　　　　考</t>
  </si>
  <si>
    <t>大紀町</t>
  </si>
  <si>
    <t>滝原</t>
  </si>
  <si>
    <t>阿曽</t>
  </si>
  <si>
    <t>大内山</t>
  </si>
  <si>
    <t>柏崎</t>
  </si>
  <si>
    <t>大紀町錦</t>
  </si>
  <si>
    <t>度会郡全域の場合</t>
  </si>
  <si>
    <t>南伊勢町</t>
  </si>
  <si>
    <t>三重中島</t>
  </si>
  <si>
    <t>　内城田､田丸をプラス(伊勢市欄)　　　　　　　　</t>
  </si>
  <si>
    <t>慥柄</t>
  </si>
  <si>
    <t>贄</t>
  </si>
  <si>
    <t>東宮</t>
  </si>
  <si>
    <t>吉津(神前)</t>
  </si>
  <si>
    <t>島津(古和)</t>
  </si>
  <si>
    <t>南勢町東</t>
  </si>
  <si>
    <t>南勢町西</t>
  </si>
  <si>
    <t>度会町</t>
  </si>
  <si>
    <t>※印・・・伊勢市欄</t>
  </si>
  <si>
    <t>玉城町</t>
  </si>
  <si>
    <t>　鳥　羽　市</t>
  </si>
  <si>
    <t>※</t>
  </si>
  <si>
    <t>鳥羽</t>
  </si>
  <si>
    <t>※伊勢新聞含む</t>
  </si>
  <si>
    <t>鳥羽南部</t>
  </si>
  <si>
    <t>　志　摩　市</t>
  </si>
  <si>
    <t>磯部</t>
  </si>
  <si>
    <t>的矢</t>
  </si>
  <si>
    <t>浜島</t>
  </si>
  <si>
    <t>鵜方</t>
  </si>
  <si>
    <t>布施田</t>
  </si>
  <si>
    <t>　尾　鷲　市</t>
  </si>
  <si>
    <t>尾鷲</t>
  </si>
  <si>
    <t>九鬼</t>
  </si>
  <si>
    <t>三木里</t>
  </si>
  <si>
    <t>賀田</t>
  </si>
  <si>
    <t>　熊　野　市</t>
  </si>
  <si>
    <t>熊野</t>
  </si>
  <si>
    <t>二木島</t>
  </si>
  <si>
    <t>　北　牟　婁　郡</t>
  </si>
  <si>
    <t>紀北町</t>
  </si>
  <si>
    <t>紀伊長島</t>
  </si>
  <si>
    <t>島勝</t>
  </si>
  <si>
    <t>白浦</t>
  </si>
  <si>
    <t>船津</t>
  </si>
  <si>
    <t>相賀</t>
  </si>
  <si>
    <t>引本</t>
  </si>
  <si>
    <t>　南　牟　婁　郡</t>
  </si>
  <si>
    <t>紀宝町</t>
  </si>
  <si>
    <t>鵜殿</t>
  </si>
  <si>
    <t>井田</t>
  </si>
  <si>
    <t>成川</t>
  </si>
  <si>
    <t>上野口</t>
  </si>
  <si>
    <t>　伊　賀　市</t>
  </si>
  <si>
    <t>伊賀上野</t>
  </si>
  <si>
    <t>伊賀上野北部</t>
  </si>
  <si>
    <t>上野南部</t>
  </si>
  <si>
    <t>諏訪丸柱</t>
  </si>
  <si>
    <t>新堂</t>
  </si>
  <si>
    <t>依那古</t>
  </si>
  <si>
    <t>伊賀神戸</t>
  </si>
  <si>
    <t>阿山柘植</t>
  </si>
  <si>
    <t>島ヶ原</t>
  </si>
  <si>
    <t>伊賀山田</t>
  </si>
  <si>
    <t>青山町</t>
  </si>
  <si>
    <t>　名　張　市</t>
  </si>
  <si>
    <t>桔梗ヶ丘</t>
  </si>
  <si>
    <t>市内中心</t>
  </si>
  <si>
    <t>名張</t>
  </si>
  <si>
    <t>つつじヶ丘</t>
  </si>
  <si>
    <t>名張東部</t>
  </si>
  <si>
    <t>　新　宮　市</t>
  </si>
  <si>
    <t>新宮</t>
  </si>
  <si>
    <t>※１　三輪崎含む</t>
  </si>
  <si>
    <t>亀山北部</t>
  </si>
  <si>
    <t>亀山中央</t>
  </si>
  <si>
    <t>亀山南部</t>
  </si>
  <si>
    <t>ＮＳ</t>
  </si>
  <si>
    <t>Ｎ</t>
  </si>
  <si>
    <t>ＮＩ</t>
  </si>
  <si>
    <t>ＮＳＩ</t>
  </si>
  <si>
    <t>ＮＡＭＳＩ</t>
  </si>
  <si>
    <t>ＮＡＭＩ</t>
  </si>
  <si>
    <t>ＮＭ</t>
  </si>
  <si>
    <t>ＮＳ</t>
  </si>
  <si>
    <t>Ｎ</t>
  </si>
  <si>
    <t>ＮＩ</t>
  </si>
  <si>
    <t>ＮＭＳＩ</t>
  </si>
  <si>
    <t>ＮＭＳ</t>
  </si>
  <si>
    <t>ＮＭＳＩ</t>
  </si>
  <si>
    <t>ＮＭＩ</t>
  </si>
  <si>
    <t>ＮＭＩ</t>
  </si>
  <si>
    <t>Ｓ</t>
  </si>
  <si>
    <t>ＭＳ</t>
  </si>
  <si>
    <t>Ｍ</t>
  </si>
  <si>
    <t>ＮＡＳＩ</t>
  </si>
  <si>
    <t>AMＩ</t>
  </si>
  <si>
    <t>ＮAMＩ</t>
  </si>
  <si>
    <t>AMＳＩ</t>
  </si>
  <si>
    <t>ＮＡＩ</t>
  </si>
  <si>
    <t>ＡＭＳＩ</t>
  </si>
  <si>
    <t>Ｉ</t>
  </si>
  <si>
    <t>ＡＭＳＩ</t>
  </si>
  <si>
    <t>ＡＭ</t>
  </si>
  <si>
    <t>四日市市全域の場合
鈴鹿市加佐登</t>
  </si>
  <si>
    <t>３００枚をプラス</t>
  </si>
  <si>
    <t>亀山市全域の場合</t>
  </si>
  <si>
    <t>※１…四日市市３００枚含む</t>
  </si>
  <si>
    <t>津市全域の場合</t>
  </si>
  <si>
    <t>亀山市亀山南部 
　　　　５０枚をプラス</t>
  </si>
  <si>
    <t>ＩＳ</t>
  </si>
  <si>
    <t>ＩＳ</t>
  </si>
  <si>
    <t>合計</t>
  </si>
  <si>
    <t>松阪市全域の場合　　　　　</t>
  </si>
  <si>
    <t>実施部数</t>
  </si>
  <si>
    <t>店数</t>
  </si>
  <si>
    <t>備考欄</t>
  </si>
  <si>
    <t>中日新聞</t>
  </si>
  <si>
    <t>地区</t>
  </si>
  <si>
    <t>※2</t>
  </si>
  <si>
    <t>※1</t>
  </si>
  <si>
    <t>※１多気郡多気町</t>
  </si>
  <si>
    <t>　　　１,０００枚含む</t>
  </si>
  <si>
    <t>※１多気町全域の場合</t>
  </si>
  <si>
    <t>※１多気郡大台町１００枚含む</t>
  </si>
  <si>
    <t>※1</t>
  </si>
  <si>
    <t>※2</t>
  </si>
  <si>
    <t>※１新聞折込のみ
　　亀山市５０枚含む</t>
  </si>
  <si>
    <t>※２新聞折込のみ</t>
  </si>
  <si>
    <t>※３新聞折込のみ</t>
  </si>
  <si>
    <t>わたらい</t>
  </si>
  <si>
    <t>明和</t>
  </si>
  <si>
    <t>Ｎ</t>
  </si>
  <si>
    <t>Ｎ</t>
  </si>
  <si>
    <t>明和町</t>
  </si>
  <si>
    <t>桔梗が丘・美旗</t>
  </si>
  <si>
    <t>津橋北</t>
  </si>
  <si>
    <t>津新町</t>
  </si>
  <si>
    <t>他紙・未読</t>
  </si>
  <si>
    <t>中日新聞</t>
  </si>
  <si>
    <t>ポスティング</t>
  </si>
  <si>
    <t>基本部数</t>
  </si>
  <si>
    <t>○／〇</t>
  </si>
  <si>
    <t>第2／第4</t>
  </si>
  <si>
    <t>○／〇</t>
  </si>
  <si>
    <t>×／〇</t>
  </si>
  <si>
    <t>×／〇</t>
  </si>
  <si>
    <t>ポスティング</t>
  </si>
  <si>
    <t>実施週</t>
  </si>
  <si>
    <t>御　　　浜   　        　熊野南部</t>
  </si>
  <si>
    <t>ＮS</t>
  </si>
  <si>
    <t>ＮSＩ</t>
  </si>
  <si>
    <t>ＮＡＭＳＩ</t>
  </si>
  <si>
    <t>伊勢中川</t>
  </si>
  <si>
    <t>桑名中央</t>
  </si>
  <si>
    <t>桑名長島</t>
  </si>
  <si>
    <t>ＮＡＭ  YＳＩ</t>
  </si>
  <si>
    <t>伊勢市東部</t>
  </si>
  <si>
    <t>ＮＳ</t>
  </si>
  <si>
    <t>深谷</t>
  </si>
  <si>
    <t>　　　他紙・未読は松阪市のみ配布</t>
  </si>
  <si>
    <t>※印・・・伊勢市欄</t>
  </si>
  <si>
    <t>※2</t>
  </si>
  <si>
    <t>※3大台町</t>
  </si>
  <si>
    <t>※３大台町全域の場合</t>
  </si>
  <si>
    <t>※４※５度会郡大紀町の一部を含む</t>
  </si>
  <si>
    <t>※１　津市５０枚含む</t>
  </si>
  <si>
    <t>津一志</t>
  </si>
  <si>
    <t>ＮＳ</t>
  </si>
  <si>
    <t>ＮＡＭＹＳＩ</t>
  </si>
  <si>
    <t>ＮＡＭＹＳＩ</t>
  </si>
  <si>
    <t>【お願い】</t>
  </si>
  <si>
    <t>※その他ご不明な点につきましては、直接お尋ね頂くか、弊社の「折込広告取扱基準」をご確認の上お申込み下さい。</t>
  </si>
  <si>
    <t>①折込広告は、発送配布の都合上、50枚を単位としてお取扱い致します。　</t>
  </si>
  <si>
    <t>②弊社は、日本新聞協会の「折込広告の取扱基準」及び新聞社の「広告掲載基準」を参考として、
折込広告取扱基準を設けております。</t>
  </si>
  <si>
    <t>③自然災害によりライフラインや通信網、輸送ルートが遮断された場合は指定日に折込が出来ない場合があります。</t>
  </si>
  <si>
    <t>　（その場合、折込会社と新聞販売店は一切の責任を負うことは出来ません。）</t>
  </si>
  <si>
    <t>山城</t>
  </si>
  <si>
    <t>ＮI</t>
  </si>
  <si>
    <t>四日市常磐</t>
  </si>
  <si>
    <t>　松阪市松阪片野橋１,０００をプラス
　度会郡田丸１００枚をプラス</t>
  </si>
  <si>
    <t>第2／第4</t>
  </si>
  <si>
    <t>※8月は第2週ではなく第1週、12月は第4週ではなく第3週実施になります。</t>
  </si>
  <si>
    <t>※12月は第4週ではなく、第3週実施になります。</t>
  </si>
  <si>
    <t>※12月は第4週ではなく、第3週実施になります。</t>
  </si>
  <si>
    <t>※12月は第4週ではなく、第3週実施になります。</t>
  </si>
  <si>
    <t>※12月は第4週ではなく、第3週実施になります。</t>
  </si>
  <si>
    <t>※１ 富洲原地区　　
　　　　　　（一部川越南）</t>
  </si>
  <si>
    <t>※3／〇</t>
  </si>
  <si>
    <t>※３ 第2の全域配布部数は、</t>
  </si>
  <si>
    <t>東員町（※１）</t>
  </si>
  <si>
    <t>　　　　１,０００枚（東員町のみ）</t>
  </si>
  <si>
    <t>　　四日市保々１,０００枚プラス</t>
  </si>
  <si>
    <t>※１ 東員町全域（全域配布）の場合、</t>
  </si>
  <si>
    <t>NMSＩ</t>
  </si>
  <si>
    <t>※３　新聞折込のみ</t>
  </si>
  <si>
    <t>※3 明和町</t>
  </si>
  <si>
    <t>一身田団地
豊野団地</t>
  </si>
  <si>
    <t>　度　会　郡</t>
  </si>
  <si>
    <t>中日新聞</t>
  </si>
  <si>
    <t>大王片田</t>
  </si>
  <si>
    <t>※１ 多気郡明和町 ９５０枚含む</t>
  </si>
  <si>
    <t>※２　伊勢市９００枚含む
　　　　多気郡多気町１００枚含む</t>
  </si>
  <si>
    <r>
      <t>津</t>
    </r>
    <r>
      <rPr>
        <sz val="11"/>
        <rFont val="ＭＳ Ｐゴシック"/>
        <family val="3"/>
      </rPr>
      <t>（大光堂）</t>
    </r>
  </si>
  <si>
    <t>※３　明和町全域の場合
　　　　伊勢市大淀９５０枚をプラス</t>
  </si>
  <si>
    <t>新聞折込のみ</t>
  </si>
  <si>
    <t>度会郡大紀町滝原１００枚プラス</t>
  </si>
  <si>
    <t>桑名東部</t>
  </si>
  <si>
    <t>※２ 東員町５５０枚含む　　</t>
  </si>
  <si>
    <t>津市椋本 ５０枚をプラス
鈴鹿市鈴峰５００枚をプラス</t>
  </si>
  <si>
    <t>※２…亀山市５００枚含む</t>
  </si>
  <si>
    <t>多気郡相可４５０枚をﾌﾟﾗｽ</t>
  </si>
  <si>
    <t>※２松阪市４５０枚を含む</t>
  </si>
  <si>
    <t>2021年  三重県 全域配布予定表</t>
  </si>
  <si>
    <t>〇・・・新聞休刊予定日</t>
  </si>
  <si>
    <t>桑名市・員弁郡東員町のみ実施</t>
  </si>
  <si>
    <t>日</t>
  </si>
  <si>
    <t>月</t>
  </si>
  <si>
    <t>火</t>
  </si>
  <si>
    <t>水</t>
  </si>
  <si>
    <t>木</t>
  </si>
  <si>
    <t>金</t>
  </si>
  <si>
    <t>土</t>
  </si>
  <si>
    <t>※ 8月は第4週のみ実施</t>
  </si>
  <si>
    <t>※ 12月は第2週のみ実施</t>
  </si>
  <si>
    <t>(株)中日三重サービスセンター</t>
  </si>
  <si>
    <t>（2020年12月 作成）</t>
  </si>
  <si>
    <t>MＳＩ</t>
  </si>
  <si>
    <t>MＳ</t>
  </si>
  <si>
    <t>※２　鈴鹿市３５０枚含む</t>
  </si>
  <si>
    <t>鈴鹿市全域の場合
亀山市下ノ庄　３５０枚をプラス</t>
  </si>
  <si>
    <t>ＳM</t>
  </si>
  <si>
    <t>M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</si>
</sst>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#,##0_);[Red]\(#,##0\)"/>
    <numFmt numFmtId="178" formatCode="0;0;"/>
    <numFmt numFmtId="179" formatCode="#,##0_ "/>
    <numFmt numFmtId="180" formatCode="#,##0\ ;[Red]\-#,##0;"/>
    <numFmt numFmtId="181" formatCode="#,##0_ ;[Red]\-#,##0;"/>
    <numFmt numFmtId="182" formatCode="#,##0&quot;枚&quot;"/>
    <numFmt numFmtId="183" formatCode="#,##0_ ;[Red]\-#,##0\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m&quot;月&quot;d&quot;日&quot;;@"/>
    <numFmt numFmtId="188" formatCode="m&quot;月&quot;"/>
  </numFmts>
  <fonts count="8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5"/>
      <name val="ＭＳ Ｐゴシック"/>
      <family val="3"/>
    </font>
    <font>
      <sz val="8.5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9.5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4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游ゴシック"/>
      <family val="3"/>
    </font>
    <font>
      <u val="single"/>
      <sz val="24"/>
      <color indexed="8"/>
      <name val="游ゴシック"/>
      <family val="3"/>
    </font>
    <font>
      <i/>
      <u val="single"/>
      <sz val="14"/>
      <color indexed="8"/>
      <name val="游ゴシック"/>
      <family val="3"/>
    </font>
    <font>
      <b/>
      <sz val="16"/>
      <color indexed="8"/>
      <name val="游ゴシック"/>
      <family val="3"/>
    </font>
    <font>
      <sz val="12"/>
      <color indexed="8"/>
      <name val="游ゴシック"/>
      <family val="3"/>
    </font>
    <font>
      <sz val="14"/>
      <color indexed="10"/>
      <name val="游ゴシック"/>
      <family val="3"/>
    </font>
    <font>
      <sz val="14"/>
      <color indexed="8"/>
      <name val="游ゴシック"/>
      <family val="3"/>
    </font>
    <font>
      <sz val="14"/>
      <color indexed="56"/>
      <name val="游ゴシック"/>
      <family val="3"/>
    </font>
    <font>
      <sz val="16"/>
      <color indexed="8"/>
      <name val="游ゴシック"/>
      <family val="3"/>
    </font>
    <font>
      <sz val="14"/>
      <color indexed="30"/>
      <name val="游ゴシック"/>
      <family val="3"/>
    </font>
    <font>
      <sz val="18"/>
      <color indexed="10"/>
      <name val="游ゴシック"/>
      <family val="3"/>
    </font>
    <font>
      <sz val="18"/>
      <color indexed="8"/>
      <name val="游ゴシック"/>
      <family val="3"/>
    </font>
    <font>
      <sz val="5"/>
      <color indexed="10"/>
      <name val="ＭＳ Ｐゴシック"/>
      <family val="3"/>
    </font>
    <font>
      <b/>
      <sz val="24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name val="Calibri"/>
      <family val="3"/>
    </font>
    <font>
      <sz val="11"/>
      <color theme="1"/>
      <name val="游ゴシック"/>
      <family val="3"/>
    </font>
    <font>
      <u val="single"/>
      <sz val="24"/>
      <color theme="1"/>
      <name val="游ゴシック"/>
      <family val="3"/>
    </font>
    <font>
      <i/>
      <u val="single"/>
      <sz val="14"/>
      <color theme="1"/>
      <name val="游ゴシック"/>
      <family val="3"/>
    </font>
    <font>
      <b/>
      <sz val="16"/>
      <color theme="1"/>
      <name val="游ゴシック"/>
      <family val="3"/>
    </font>
    <font>
      <sz val="12"/>
      <color theme="1"/>
      <name val="游ゴシック"/>
      <family val="3"/>
    </font>
    <font>
      <sz val="14"/>
      <color rgb="FFFF0000"/>
      <name val="游ゴシック"/>
      <family val="3"/>
    </font>
    <font>
      <sz val="14"/>
      <color theme="1"/>
      <name val="游ゴシック"/>
      <family val="3"/>
    </font>
    <font>
      <sz val="14"/>
      <color theme="3"/>
      <name val="游ゴシック"/>
      <family val="3"/>
    </font>
    <font>
      <sz val="16"/>
      <color theme="1"/>
      <name val="游ゴシック"/>
      <family val="3"/>
    </font>
    <font>
      <sz val="14"/>
      <color rgb="FF0070C0"/>
      <name val="游ゴシック"/>
      <family val="3"/>
    </font>
    <font>
      <sz val="18"/>
      <color rgb="FFFF0000"/>
      <name val="游ゴシック"/>
      <family val="3"/>
    </font>
    <font>
      <sz val="18"/>
      <color theme="1"/>
      <name val="游ゴシック"/>
      <family val="3"/>
    </font>
    <font>
      <sz val="5"/>
      <color rgb="FFFF0000"/>
      <name val="ＭＳ Ｐゴシック"/>
      <family val="3"/>
    </font>
    <font>
      <b/>
      <sz val="24"/>
      <color theme="1"/>
      <name val="游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hair"/>
      <right style="thin"/>
      <top style="hair"/>
      <bottom style="hair"/>
      <diagonal style="hair"/>
    </border>
    <border diagonalDown="1">
      <left style="hair"/>
      <right style="thin"/>
      <top style="hair"/>
      <bottom style="double"/>
      <diagonal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hair"/>
      <bottom style="double"/>
      <diagonal style="hair"/>
    </border>
    <border diagonalDown="1">
      <left style="thin"/>
      <right style="thin"/>
      <top style="hair"/>
      <bottom style="hair"/>
      <diagonal style="hair"/>
    </border>
    <border diagonalDown="1">
      <left style="thin"/>
      <right style="thin"/>
      <top style="hair"/>
      <bottom>
        <color indexed="63"/>
      </bottom>
      <diagonal style="hair"/>
    </border>
    <border diagonalDown="1">
      <left style="thin"/>
      <right style="thin"/>
      <top style="thin"/>
      <bottom style="hair"/>
      <diagonal style="hair"/>
    </border>
    <border diagonalDown="1">
      <left style="thin"/>
      <right style="thin"/>
      <top style="hair"/>
      <bottom style="thin"/>
      <diagonal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thin"/>
      <top style="hair"/>
      <bottom style="hair"/>
      <diagonal style="hair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thin"/>
      <top style="thin"/>
      <bottom style="hair"/>
      <diagonal style="hair"/>
    </border>
    <border diagonalDown="1">
      <left style="thin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thin"/>
      <top style="hair"/>
      <bottom style="thin"/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thin"/>
      <top>
        <color indexed="63"/>
      </top>
      <bottom style="hair"/>
      <diagonal style="hair"/>
    </border>
    <border diagonalDown="1">
      <left style="thin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thin"/>
      <top style="hair"/>
      <bottom>
        <color indexed="63"/>
      </bottom>
      <diagonal style="hair"/>
    </border>
    <border diagonalDown="1">
      <left style="thin"/>
      <right style="thin"/>
      <top>
        <color indexed="63"/>
      </top>
      <bottom style="hair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52" fillId="0" borderId="0">
      <alignment vertical="center"/>
      <protection/>
    </xf>
    <xf numFmtId="0" fontId="68" fillId="32" borderId="0" applyNumberFormat="0" applyBorder="0" applyAlignment="0" applyProtection="0"/>
  </cellStyleXfs>
  <cellXfs count="9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shrinkToFi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80" fontId="5" fillId="0" borderId="0" xfId="0" applyNumberFormat="1" applyFont="1" applyFill="1" applyBorder="1" applyAlignment="1">
      <alignment horizontal="distributed" vertical="center"/>
    </xf>
    <xf numFmtId="179" fontId="10" fillId="0" borderId="19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22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distributed" vertical="center"/>
    </xf>
    <xf numFmtId="0" fontId="0" fillId="0" borderId="23" xfId="0" applyFill="1" applyBorder="1" applyAlignment="1">
      <alignment/>
    </xf>
    <xf numFmtId="179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81" fontId="5" fillId="0" borderId="24" xfId="48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179" fontId="4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7" fillId="0" borderId="29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9" xfId="0" applyFill="1" applyBorder="1" applyAlignment="1">
      <alignment/>
    </xf>
    <xf numFmtId="0" fontId="13" fillId="0" borderId="29" xfId="0" applyFont="1" applyFill="1" applyBorder="1" applyAlignment="1">
      <alignment horizontal="left"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/>
    </xf>
    <xf numFmtId="179" fontId="10" fillId="0" borderId="35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179" fontId="10" fillId="0" borderId="37" xfId="0" applyNumberFormat="1" applyFont="1" applyFill="1" applyBorder="1" applyAlignment="1">
      <alignment horizontal="right" vertical="center"/>
    </xf>
    <xf numFmtId="179" fontId="4" fillId="0" borderId="37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177" fontId="4" fillId="0" borderId="40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/>
    </xf>
    <xf numFmtId="179" fontId="10" fillId="0" borderId="15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18" xfId="0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177" fontId="10" fillId="0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179" fontId="10" fillId="0" borderId="32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181" fontId="5" fillId="0" borderId="43" xfId="48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179" fontId="10" fillId="0" borderId="45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179" fontId="10" fillId="0" borderId="37" xfId="0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/>
    </xf>
    <xf numFmtId="0" fontId="15" fillId="0" borderId="44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177" fontId="10" fillId="0" borderId="42" xfId="0" applyNumberFormat="1" applyFont="1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0" fillId="0" borderId="45" xfId="0" applyFill="1" applyBorder="1" applyAlignment="1">
      <alignment/>
    </xf>
    <xf numFmtId="0" fontId="9" fillId="0" borderId="4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79" fontId="10" fillId="0" borderId="21" xfId="0" applyNumberFormat="1" applyFont="1" applyFill="1" applyBorder="1" applyAlignment="1">
      <alignment vertical="center"/>
    </xf>
    <xf numFmtId="179" fontId="10" fillId="0" borderId="22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26" xfId="0" applyFill="1" applyBorder="1" applyAlignment="1">
      <alignment horizontal="center"/>
    </xf>
    <xf numFmtId="179" fontId="4" fillId="0" borderId="26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top" shrinkToFit="1"/>
    </xf>
    <xf numFmtId="179" fontId="10" fillId="0" borderId="42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/>
    </xf>
    <xf numFmtId="0" fontId="0" fillId="0" borderId="13" xfId="0" applyFill="1" applyBorder="1" applyAlignment="1">
      <alignment horizontal="center" vertical="center" shrinkToFit="1"/>
    </xf>
    <xf numFmtId="0" fontId="0" fillId="0" borderId="48" xfId="0" applyFill="1" applyBorder="1" applyAlignment="1">
      <alignment/>
    </xf>
    <xf numFmtId="0" fontId="0" fillId="0" borderId="16" xfId="0" applyFill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2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distributed" vertical="center"/>
    </xf>
    <xf numFmtId="0" fontId="0" fillId="0" borderId="51" xfId="0" applyFill="1" applyBorder="1" applyAlignment="1">
      <alignment/>
    </xf>
    <xf numFmtId="0" fontId="12" fillId="0" borderId="15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/>
    </xf>
    <xf numFmtId="0" fontId="0" fillId="0" borderId="42" xfId="0" applyFill="1" applyBorder="1" applyAlignment="1">
      <alignment/>
    </xf>
    <xf numFmtId="0" fontId="9" fillId="0" borderId="37" xfId="0" applyFont="1" applyFill="1" applyBorder="1" applyAlignment="1">
      <alignment/>
    </xf>
    <xf numFmtId="179" fontId="10" fillId="0" borderId="12" xfId="0" applyNumberFormat="1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9" fillId="0" borderId="26" xfId="0" applyFont="1" applyFill="1" applyBorder="1" applyAlignment="1">
      <alignment/>
    </xf>
    <xf numFmtId="179" fontId="4" fillId="0" borderId="27" xfId="0" applyNumberFormat="1" applyFont="1" applyFill="1" applyBorder="1" applyAlignment="1">
      <alignment horizontal="right" vertical="center"/>
    </xf>
    <xf numFmtId="0" fontId="0" fillId="0" borderId="42" xfId="0" applyFill="1" applyBorder="1" applyAlignment="1">
      <alignment horizontal="distributed" vertical="center"/>
    </xf>
    <xf numFmtId="181" fontId="5" fillId="0" borderId="27" xfId="48" applyNumberFormat="1" applyFont="1" applyFill="1" applyBorder="1" applyAlignment="1">
      <alignment horizontal="center" vertical="center"/>
    </xf>
    <xf numFmtId="179" fontId="4" fillId="0" borderId="40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distributed" vertical="center"/>
    </xf>
    <xf numFmtId="179" fontId="10" fillId="0" borderId="4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 vertical="center" shrinkToFit="1"/>
    </xf>
    <xf numFmtId="179" fontId="10" fillId="0" borderId="23" xfId="0" applyNumberFormat="1" applyFont="1" applyFill="1" applyBorder="1" applyAlignment="1">
      <alignment horizontal="right" vertical="center"/>
    </xf>
    <xf numFmtId="179" fontId="10" fillId="0" borderId="26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41" xfId="0" applyFont="1" applyFill="1" applyBorder="1" applyAlignment="1">
      <alignment horizontal="center" vertical="center" wrapText="1" shrinkToFit="1"/>
    </xf>
    <xf numFmtId="0" fontId="12" fillId="0" borderId="42" xfId="0" applyFont="1" applyFill="1" applyBorder="1" applyAlignment="1">
      <alignment horizontal="center" vertical="center" wrapText="1" shrinkToFit="1"/>
    </xf>
    <xf numFmtId="0" fontId="12" fillId="0" borderId="50" xfId="0" applyFont="1" applyFill="1" applyBorder="1" applyAlignment="1">
      <alignment horizontal="center" vertical="center" wrapText="1" shrinkToFit="1"/>
    </xf>
    <xf numFmtId="0" fontId="12" fillId="0" borderId="53" xfId="0" applyFont="1" applyFill="1" applyBorder="1" applyAlignment="1">
      <alignment horizontal="center" vertical="center" wrapText="1" shrinkToFit="1"/>
    </xf>
    <xf numFmtId="0" fontId="12" fillId="0" borderId="54" xfId="0" applyFont="1" applyFill="1" applyBorder="1" applyAlignment="1">
      <alignment horizontal="center" vertical="center" wrapText="1" shrinkToFit="1"/>
    </xf>
    <xf numFmtId="0" fontId="12" fillId="0" borderId="46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/>
    </xf>
    <xf numFmtId="179" fontId="10" fillId="0" borderId="26" xfId="0" applyNumberFormat="1" applyFont="1" applyFill="1" applyBorder="1" applyAlignment="1">
      <alignment vertical="center"/>
    </xf>
    <xf numFmtId="179" fontId="10" fillId="0" borderId="40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top"/>
    </xf>
    <xf numFmtId="0" fontId="5" fillId="0" borderId="48" xfId="0" applyFont="1" applyFill="1" applyBorder="1" applyAlignment="1">
      <alignment horizontal="left" vertical="top" shrinkToFit="1"/>
    </xf>
    <xf numFmtId="179" fontId="10" fillId="0" borderId="2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179" fontId="10" fillId="0" borderId="26" xfId="0" applyNumberFormat="1" applyFont="1" applyFill="1" applyBorder="1" applyAlignment="1">
      <alignment horizontal="right" vertical="center" shrinkToFit="1"/>
    </xf>
    <xf numFmtId="179" fontId="10" fillId="0" borderId="24" xfId="0" applyNumberFormat="1" applyFont="1" applyFill="1" applyBorder="1" applyAlignment="1">
      <alignment horizontal="right" vertical="center" shrinkToFit="1"/>
    </xf>
    <xf numFmtId="179" fontId="10" fillId="0" borderId="27" xfId="0" applyNumberFormat="1" applyFont="1" applyFill="1" applyBorder="1" applyAlignment="1">
      <alignment horizontal="right" vertical="center" shrinkToFit="1"/>
    </xf>
    <xf numFmtId="179" fontId="10" fillId="0" borderId="27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179" fontId="4" fillId="0" borderId="37" xfId="0" applyNumberFormat="1" applyFont="1" applyFill="1" applyBorder="1" applyAlignment="1" applyProtection="1">
      <alignment horizontal="right" vertical="center"/>
      <protection locked="0"/>
    </xf>
    <xf numFmtId="179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6" fillId="0" borderId="55" xfId="0" applyNumberFormat="1" applyFont="1" applyFill="1" applyBorder="1" applyAlignment="1">
      <alignment horizontal="right" vertical="center" shrinkToFit="1"/>
    </xf>
    <xf numFmtId="177" fontId="6" fillId="0" borderId="56" xfId="0" applyNumberFormat="1" applyFont="1" applyFill="1" applyBorder="1" applyAlignment="1">
      <alignment horizontal="right" vertical="center" shrinkToFit="1"/>
    </xf>
    <xf numFmtId="177" fontId="4" fillId="0" borderId="24" xfId="0" applyNumberFormat="1" applyFont="1" applyFill="1" applyBorder="1" applyAlignment="1">
      <alignment horizontal="right" vertical="center" shrinkToFit="1"/>
    </xf>
    <xf numFmtId="0" fontId="0" fillId="0" borderId="11" xfId="0" applyFill="1" applyBorder="1" applyAlignment="1">
      <alignment horizontal="center" vertical="center"/>
    </xf>
    <xf numFmtId="178" fontId="0" fillId="0" borderId="25" xfId="0" applyNumberFormat="1" applyFill="1" applyBorder="1" applyAlignment="1">
      <alignment horizontal="center" vertical="center"/>
    </xf>
    <xf numFmtId="177" fontId="4" fillId="0" borderId="33" xfId="0" applyNumberFormat="1" applyFont="1" applyFill="1" applyBorder="1" applyAlignment="1">
      <alignment horizontal="right" vertical="center" shrinkToFit="1"/>
    </xf>
    <xf numFmtId="177" fontId="6" fillId="0" borderId="21" xfId="0" applyNumberFormat="1" applyFont="1" applyFill="1" applyBorder="1" applyAlignment="1">
      <alignment horizontal="right" vertical="center" shrinkToFit="1"/>
    </xf>
    <xf numFmtId="177" fontId="4" fillId="0" borderId="57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177" fontId="6" fillId="0" borderId="61" xfId="0" applyNumberFormat="1" applyFont="1" applyFill="1" applyBorder="1" applyAlignment="1">
      <alignment horizontal="right" vertical="center" shrinkToFit="1"/>
    </xf>
    <xf numFmtId="177" fontId="6" fillId="0" borderId="62" xfId="0" applyNumberFormat="1" applyFont="1" applyFill="1" applyBorder="1" applyAlignment="1">
      <alignment horizontal="right" vertical="center" shrinkToFit="1"/>
    </xf>
    <xf numFmtId="0" fontId="0" fillId="0" borderId="4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0" fillId="0" borderId="23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2" fillId="0" borderId="50" xfId="0" applyFont="1" applyFill="1" applyBorder="1" applyAlignment="1">
      <alignment horizontal="center" vertical="center" wrapText="1"/>
    </xf>
    <xf numFmtId="179" fontId="10" fillId="0" borderId="63" xfId="0" applyNumberFormat="1" applyFont="1" applyFill="1" applyBorder="1" applyAlignment="1">
      <alignment horizontal="right" vertical="center"/>
    </xf>
    <xf numFmtId="179" fontId="10" fillId="0" borderId="41" xfId="0" applyNumberFormat="1" applyFont="1" applyFill="1" applyBorder="1" applyAlignment="1">
      <alignment vertical="center"/>
    </xf>
    <xf numFmtId="179" fontId="10" fillId="0" borderId="35" xfId="0" applyNumberFormat="1" applyFont="1" applyFill="1" applyBorder="1" applyAlignment="1">
      <alignment vertical="center"/>
    </xf>
    <xf numFmtId="179" fontId="10" fillId="0" borderId="19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15" fillId="0" borderId="22" xfId="0" applyFont="1" applyFill="1" applyBorder="1" applyAlignment="1">
      <alignment horizontal="center" vertical="center"/>
    </xf>
    <xf numFmtId="177" fontId="10" fillId="0" borderId="41" xfId="0" applyNumberFormat="1" applyFont="1" applyFill="1" applyBorder="1" applyAlignment="1">
      <alignment horizontal="right" vertical="center"/>
    </xf>
    <xf numFmtId="179" fontId="10" fillId="0" borderId="64" xfId="0" applyNumberFormat="1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179" fontId="4" fillId="28" borderId="19" xfId="0" applyNumberFormat="1" applyFont="1" applyFill="1" applyBorder="1" applyAlignment="1" applyProtection="1">
      <alignment horizontal="right" vertical="center"/>
      <protection locked="0"/>
    </xf>
    <xf numFmtId="177" fontId="6" fillId="0" borderId="65" xfId="0" applyNumberFormat="1" applyFont="1" applyFill="1" applyBorder="1" applyAlignment="1">
      <alignment horizontal="right" vertical="center" shrinkToFit="1"/>
    </xf>
    <xf numFmtId="177" fontId="6" fillId="0" borderId="14" xfId="0" applyNumberFormat="1" applyFont="1" applyFill="1" applyBorder="1" applyAlignment="1">
      <alignment horizontal="right" vertical="center" shrinkToFit="1"/>
    </xf>
    <xf numFmtId="0" fontId="0" fillId="0" borderId="34" xfId="0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right" vertical="center" shrinkToFit="1"/>
    </xf>
    <xf numFmtId="179" fontId="10" fillId="0" borderId="2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/>
      <protection/>
    </xf>
    <xf numFmtId="177" fontId="10" fillId="0" borderId="64" xfId="0" applyNumberFormat="1" applyFont="1" applyFill="1" applyBorder="1" applyAlignment="1">
      <alignment horizontal="right" vertical="center"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177" fontId="6" fillId="0" borderId="66" xfId="0" applyNumberFormat="1" applyFont="1" applyFill="1" applyBorder="1" applyAlignment="1">
      <alignment horizontal="right" vertical="center" shrinkToFit="1"/>
    </xf>
    <xf numFmtId="177" fontId="6" fillId="0" borderId="67" xfId="0" applyNumberFormat="1" applyFont="1" applyFill="1" applyBorder="1" applyAlignment="1">
      <alignment horizontal="right" vertical="center" shrinkToFit="1"/>
    </xf>
    <xf numFmtId="177" fontId="6" fillId="0" borderId="68" xfId="0" applyNumberFormat="1" applyFont="1" applyFill="1" applyBorder="1" applyAlignment="1">
      <alignment horizontal="right" vertical="center" shrinkToFit="1"/>
    </xf>
    <xf numFmtId="177" fontId="6" fillId="0" borderId="69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8" fontId="9" fillId="0" borderId="0" xfId="50" applyFont="1" applyFill="1" applyBorder="1" applyAlignment="1" applyProtection="1">
      <alignment horizontal="right" vertical="center"/>
      <protection/>
    </xf>
    <xf numFmtId="38" fontId="10" fillId="0" borderId="0" xfId="50" applyFont="1" applyFill="1" applyBorder="1" applyAlignment="1" applyProtection="1">
      <alignment vertical="center"/>
      <protection/>
    </xf>
    <xf numFmtId="38" fontId="0" fillId="0" borderId="0" xfId="50" applyFont="1" applyFill="1" applyBorder="1" applyAlignment="1" applyProtection="1">
      <alignment horizontal="right" vertical="center"/>
      <protection/>
    </xf>
    <xf numFmtId="38" fontId="10" fillId="0" borderId="0" xfId="5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shrinkToFit="1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179" fontId="10" fillId="0" borderId="0" xfId="0" applyNumberFormat="1" applyFont="1" applyFill="1" applyBorder="1" applyAlignment="1">
      <alignment vertical="center"/>
    </xf>
    <xf numFmtId="0" fontId="12" fillId="0" borderId="21" xfId="0" applyFont="1" applyFill="1" applyBorder="1" applyAlignment="1" applyProtection="1">
      <alignment horizontal="center" vertical="center"/>
      <protection/>
    </xf>
    <xf numFmtId="181" fontId="5" fillId="0" borderId="0" xfId="48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right" vertical="center" shrinkToFit="1"/>
    </xf>
    <xf numFmtId="0" fontId="69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horizontal="distributed" vertical="center" wrapText="1" shrinkToFit="1"/>
    </xf>
    <xf numFmtId="0" fontId="0" fillId="0" borderId="49" xfId="0" applyFill="1" applyBorder="1" applyAlignment="1">
      <alignment horizontal="distributed" vertical="top"/>
    </xf>
    <xf numFmtId="0" fontId="0" fillId="0" borderId="1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10" fillId="0" borderId="2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wrapText="1" shrinkToFit="1"/>
    </xf>
    <xf numFmtId="179" fontId="10" fillId="0" borderId="33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horizontal="center" vertical="center" wrapText="1" shrinkToFit="1"/>
    </xf>
    <xf numFmtId="0" fontId="12" fillId="0" borderId="64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0" fillId="0" borderId="28" xfId="0" applyFill="1" applyBorder="1" applyAlignment="1">
      <alignment horizontal="center"/>
    </xf>
    <xf numFmtId="0" fontId="0" fillId="0" borderId="37" xfId="0" applyFill="1" applyBorder="1" applyAlignment="1">
      <alignment horizontal="center" vertical="center" shrinkToFit="1"/>
    </xf>
    <xf numFmtId="179" fontId="10" fillId="0" borderId="53" xfId="0" applyNumberFormat="1" applyFont="1" applyFill="1" applyBorder="1" applyAlignment="1">
      <alignment vertical="center"/>
    </xf>
    <xf numFmtId="179" fontId="10" fillId="0" borderId="53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/>
    </xf>
    <xf numFmtId="179" fontId="10" fillId="0" borderId="20" xfId="0" applyNumberFormat="1" applyFont="1" applyFill="1" applyBorder="1" applyAlignment="1">
      <alignment horizontal="right" vertical="center"/>
    </xf>
    <xf numFmtId="179" fontId="10" fillId="0" borderId="33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0" fillId="0" borderId="21" xfId="0" applyFill="1" applyBorder="1" applyAlignment="1">
      <alignment/>
    </xf>
    <xf numFmtId="0" fontId="0" fillId="0" borderId="38" xfId="0" applyFill="1" applyBorder="1" applyAlignment="1">
      <alignment/>
    </xf>
    <xf numFmtId="177" fontId="10" fillId="0" borderId="53" xfId="0" applyNumberFormat="1" applyFont="1" applyFill="1" applyBorder="1" applyAlignment="1">
      <alignment horizontal="right" vertical="center"/>
    </xf>
    <xf numFmtId="177" fontId="10" fillId="0" borderId="3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shrinkToFit="1"/>
    </xf>
    <xf numFmtId="0" fontId="0" fillId="0" borderId="53" xfId="0" applyFill="1" applyBorder="1" applyAlignment="1">
      <alignment/>
    </xf>
    <xf numFmtId="0" fontId="12" fillId="0" borderId="27" xfId="0" applyFont="1" applyFill="1" applyBorder="1" applyAlignment="1">
      <alignment horizontal="center" vertical="center" wrapText="1" shrinkToFit="1"/>
    </xf>
    <xf numFmtId="179" fontId="10" fillId="0" borderId="28" xfId="0" applyNumberFormat="1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vertical="center" wrapText="1" shrinkToFit="1"/>
    </xf>
    <xf numFmtId="177" fontId="10" fillId="0" borderId="33" xfId="0" applyNumberFormat="1" applyFont="1" applyFill="1" applyBorder="1" applyAlignment="1">
      <alignment horizontal="right" vertical="center"/>
    </xf>
    <xf numFmtId="179" fontId="10" fillId="0" borderId="14" xfId="0" applyNumberFormat="1" applyFont="1" applyFill="1" applyBorder="1" applyAlignment="1">
      <alignment horizontal="right" vertical="center"/>
    </xf>
    <xf numFmtId="176" fontId="6" fillId="28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vertical="center"/>
    </xf>
    <xf numFmtId="0" fontId="0" fillId="0" borderId="46" xfId="0" applyFill="1" applyBorder="1" applyAlignment="1">
      <alignment horizontal="right" vertical="center"/>
    </xf>
    <xf numFmtId="0" fontId="0" fillId="0" borderId="70" xfId="0" applyFont="1" applyFill="1" applyBorder="1" applyAlignment="1">
      <alignment horizontal="center" vertical="center" shrinkToFit="1"/>
    </xf>
    <xf numFmtId="179" fontId="10" fillId="0" borderId="28" xfId="0" applyNumberFormat="1" applyFont="1" applyFill="1" applyBorder="1" applyAlignment="1">
      <alignment horizontal="right" vertical="center" shrinkToFit="1"/>
    </xf>
    <xf numFmtId="177" fontId="10" fillId="0" borderId="21" xfId="0" applyNumberFormat="1" applyFont="1" applyFill="1" applyBorder="1" applyAlignment="1" applyProtection="1">
      <alignment horizontal="right" vertical="center"/>
      <protection/>
    </xf>
    <xf numFmtId="179" fontId="10" fillId="0" borderId="24" xfId="0" applyNumberFormat="1" applyFont="1" applyFill="1" applyBorder="1" applyAlignment="1">
      <alignment vertical="center" shrinkToFit="1"/>
    </xf>
    <xf numFmtId="179" fontId="10" fillId="0" borderId="33" xfId="0" applyNumberFormat="1" applyFont="1" applyFill="1" applyBorder="1" applyAlignment="1">
      <alignment vertical="center" shrinkToFit="1"/>
    </xf>
    <xf numFmtId="179" fontId="10" fillId="0" borderId="33" xfId="0" applyNumberFormat="1" applyFont="1" applyFill="1" applyBorder="1" applyAlignment="1">
      <alignment vertical="center"/>
    </xf>
    <xf numFmtId="0" fontId="0" fillId="0" borderId="35" xfId="0" applyFill="1" applyBorder="1" applyAlignment="1">
      <alignment/>
    </xf>
    <xf numFmtId="0" fontId="0" fillId="0" borderId="41" xfId="0" applyFill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shrinkToFit="1"/>
    </xf>
    <xf numFmtId="0" fontId="16" fillId="0" borderId="41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shrinkToFit="1"/>
    </xf>
    <xf numFmtId="0" fontId="16" fillId="0" borderId="29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shrinkToFit="1"/>
    </xf>
    <xf numFmtId="0" fontId="16" fillId="0" borderId="44" xfId="0" applyFont="1" applyFill="1" applyBorder="1" applyAlignment="1">
      <alignment horizontal="center" vertical="center" shrinkToFit="1"/>
    </xf>
    <xf numFmtId="0" fontId="16" fillId="0" borderId="71" xfId="0" applyFont="1" applyFill="1" applyBorder="1" applyAlignment="1">
      <alignment horizontal="center" vertical="center" shrinkToFit="1"/>
    </xf>
    <xf numFmtId="0" fontId="16" fillId="0" borderId="64" xfId="0" applyFont="1" applyFill="1" applyBorder="1" applyAlignment="1">
      <alignment horizontal="center" vertical="center" shrinkToFit="1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16" fillId="0" borderId="18" xfId="0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 applyProtection="1">
      <alignment vertical="top"/>
      <protection locked="0"/>
    </xf>
    <xf numFmtId="177" fontId="9" fillId="0" borderId="72" xfId="0" applyNumberFormat="1" applyFont="1" applyFill="1" applyBorder="1" applyAlignment="1">
      <alignment horizontal="right" vertical="center" shrinkToFit="1"/>
    </xf>
    <xf numFmtId="177" fontId="9" fillId="0" borderId="73" xfId="0" applyNumberFormat="1" applyFont="1" applyFill="1" applyBorder="1" applyAlignment="1">
      <alignment horizontal="right" vertical="center" shrinkToFit="1"/>
    </xf>
    <xf numFmtId="0" fontId="0" fillId="0" borderId="74" xfId="0" applyFill="1" applyBorder="1" applyAlignment="1">
      <alignment horizontal="center" vertical="center"/>
    </xf>
    <xf numFmtId="179" fontId="10" fillId="0" borderId="74" xfId="0" applyNumberFormat="1" applyFont="1" applyFill="1" applyBorder="1" applyAlignment="1">
      <alignment horizontal="right"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76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0" fillId="0" borderId="80" xfId="0" applyFill="1" applyBorder="1" applyAlignment="1">
      <alignment/>
    </xf>
    <xf numFmtId="0" fontId="0" fillId="0" borderId="78" xfId="0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distributed" vertical="center"/>
    </xf>
    <xf numFmtId="180" fontId="0" fillId="0" borderId="22" xfId="0" applyNumberFormat="1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0" fontId="0" fillId="0" borderId="22" xfId="0" applyNumberFormat="1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180" fontId="0" fillId="0" borderId="22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/>
      <protection/>
    </xf>
    <xf numFmtId="180" fontId="0" fillId="0" borderId="41" xfId="0" applyNumberFormat="1" applyFont="1" applyFill="1" applyBorder="1" applyAlignment="1">
      <alignment horizontal="distributed" vertical="center"/>
    </xf>
    <xf numFmtId="180" fontId="0" fillId="0" borderId="42" xfId="0" applyNumberFormat="1" applyFont="1" applyFill="1" applyBorder="1" applyAlignment="1">
      <alignment horizontal="distributed" vertical="center"/>
    </xf>
    <xf numFmtId="180" fontId="0" fillId="0" borderId="49" xfId="0" applyNumberFormat="1" applyFont="1" applyFill="1" applyBorder="1" applyAlignment="1">
      <alignment horizontal="distributed" vertical="center" shrinkToFit="1"/>
    </xf>
    <xf numFmtId="180" fontId="0" fillId="0" borderId="31" xfId="0" applyNumberFormat="1" applyFont="1" applyFill="1" applyBorder="1" applyAlignment="1">
      <alignment horizontal="distributed" vertical="center"/>
    </xf>
    <xf numFmtId="180" fontId="0" fillId="0" borderId="49" xfId="0" applyNumberFormat="1" applyFont="1" applyFill="1" applyBorder="1" applyAlignment="1">
      <alignment horizontal="distributed" vertical="center"/>
    </xf>
    <xf numFmtId="18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180" fontId="0" fillId="0" borderId="22" xfId="0" applyNumberFormat="1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180" fontId="0" fillId="0" borderId="64" xfId="0" applyNumberFormat="1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/>
    </xf>
    <xf numFmtId="0" fontId="19" fillId="0" borderId="36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/>
    </xf>
    <xf numFmtId="0" fontId="5" fillId="0" borderId="34" xfId="0" applyFont="1" applyFill="1" applyBorder="1" applyAlignment="1">
      <alignment vertical="center" shrinkToFit="1"/>
    </xf>
    <xf numFmtId="0" fontId="5" fillId="0" borderId="71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41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42" xfId="0" applyFont="1" applyFill="1" applyBorder="1" applyAlignment="1">
      <alignment horizontal="distributed" vertical="center" shrinkToFit="1"/>
    </xf>
    <xf numFmtId="0" fontId="0" fillId="0" borderId="64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19" fillId="0" borderId="39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181" fontId="70" fillId="0" borderId="18" xfId="48" applyNumberFormat="1" applyFont="1" applyFill="1" applyBorder="1" applyAlignment="1">
      <alignment/>
    </xf>
    <xf numFmtId="181" fontId="70" fillId="0" borderId="0" xfId="48" applyNumberFormat="1" applyFont="1" applyFill="1" applyBorder="1" applyAlignment="1">
      <alignment vertical="top"/>
    </xf>
    <xf numFmtId="181" fontId="70" fillId="0" borderId="14" xfId="48" applyNumberFormat="1" applyFont="1" applyFill="1" applyBorder="1" applyAlignment="1">
      <alignment vertical="top"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right" vertical="center" shrinkToFit="1"/>
    </xf>
    <xf numFmtId="179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/>
      <protection/>
    </xf>
    <xf numFmtId="177" fontId="9" fillId="0" borderId="81" xfId="0" applyNumberFormat="1" applyFont="1" applyFill="1" applyBorder="1" applyAlignment="1">
      <alignment horizontal="right" vertical="center" shrinkToFit="1"/>
    </xf>
    <xf numFmtId="177" fontId="9" fillId="0" borderId="82" xfId="0" applyNumberFormat="1" applyFont="1" applyFill="1" applyBorder="1" applyAlignment="1">
      <alignment horizontal="right" vertical="center" shrinkToFit="1"/>
    </xf>
    <xf numFmtId="177" fontId="9" fillId="0" borderId="83" xfId="0" applyNumberFormat="1" applyFont="1" applyFill="1" applyBorder="1" applyAlignment="1">
      <alignment horizontal="right" vertical="center" shrinkToFit="1"/>
    </xf>
    <xf numFmtId="177" fontId="9" fillId="0" borderId="84" xfId="0" applyNumberFormat="1" applyFont="1" applyFill="1" applyBorder="1" applyAlignment="1">
      <alignment horizontal="right" vertical="center" shrinkToFit="1"/>
    </xf>
    <xf numFmtId="177" fontId="9" fillId="0" borderId="85" xfId="0" applyNumberFormat="1" applyFont="1" applyFill="1" applyBorder="1" applyAlignment="1">
      <alignment horizontal="right" vertical="center" shrinkToFit="1"/>
    </xf>
    <xf numFmtId="177" fontId="9" fillId="0" borderId="86" xfId="0" applyNumberFormat="1" applyFont="1" applyFill="1" applyBorder="1" applyAlignment="1">
      <alignment horizontal="right" vertical="center" shrinkToFit="1"/>
    </xf>
    <xf numFmtId="177" fontId="9" fillId="0" borderId="87" xfId="0" applyNumberFormat="1" applyFont="1" applyFill="1" applyBorder="1" applyAlignment="1">
      <alignment horizontal="right" vertical="center" shrinkToFit="1"/>
    </xf>
    <xf numFmtId="177" fontId="9" fillId="0" borderId="88" xfId="0" applyNumberFormat="1" applyFont="1" applyFill="1" applyBorder="1" applyAlignment="1">
      <alignment horizontal="right" vertical="center" shrinkToFit="1"/>
    </xf>
    <xf numFmtId="177" fontId="9" fillId="0" borderId="89" xfId="0" applyNumberFormat="1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center" vertical="center"/>
    </xf>
    <xf numFmtId="181" fontId="5" fillId="0" borderId="18" xfId="48" applyNumberFormat="1" applyFont="1" applyFill="1" applyBorder="1" applyAlignment="1">
      <alignment vertical="top" wrapText="1"/>
    </xf>
    <xf numFmtId="181" fontId="5" fillId="0" borderId="0" xfId="48" applyNumberFormat="1" applyFont="1" applyFill="1" applyBorder="1" applyAlignment="1">
      <alignment vertical="top" wrapText="1"/>
    </xf>
    <xf numFmtId="181" fontId="5" fillId="0" borderId="14" xfId="48" applyNumberFormat="1" applyFont="1" applyFill="1" applyBorder="1" applyAlignment="1">
      <alignment vertical="top" wrapText="1"/>
    </xf>
    <xf numFmtId="0" fontId="71" fillId="0" borderId="0" xfId="61" applyFont="1">
      <alignment vertical="center"/>
      <protection/>
    </xf>
    <xf numFmtId="0" fontId="72" fillId="0" borderId="0" xfId="61" applyFont="1" applyAlignment="1">
      <alignment horizontal="center" vertical="center"/>
      <protection/>
    </xf>
    <xf numFmtId="0" fontId="73" fillId="0" borderId="0" xfId="61" applyFont="1">
      <alignment vertical="center"/>
      <protection/>
    </xf>
    <xf numFmtId="0" fontId="71" fillId="0" borderId="0" xfId="61" applyFont="1" applyAlignment="1">
      <alignment horizontal="center" vertical="center"/>
      <protection/>
    </xf>
    <xf numFmtId="0" fontId="71" fillId="33" borderId="90" xfId="61" applyFont="1" applyFill="1" applyBorder="1" applyAlignment="1">
      <alignment horizontal="center" vertical="center"/>
      <protection/>
    </xf>
    <xf numFmtId="0" fontId="74" fillId="0" borderId="0" xfId="61" applyFont="1">
      <alignment vertical="center"/>
      <protection/>
    </xf>
    <xf numFmtId="0" fontId="75" fillId="0" borderId="0" xfId="61" applyFont="1">
      <alignment vertical="center"/>
      <protection/>
    </xf>
    <xf numFmtId="0" fontId="76" fillId="0" borderId="82" xfId="61" applyFont="1" applyBorder="1" applyAlignment="1">
      <alignment horizontal="center" vertical="center" wrapText="1"/>
      <protection/>
    </xf>
    <xf numFmtId="0" fontId="77" fillId="0" borderId="90" xfId="61" applyFont="1" applyBorder="1" applyAlignment="1">
      <alignment horizontal="center" vertical="center" wrapText="1"/>
      <protection/>
    </xf>
    <xf numFmtId="0" fontId="78" fillId="0" borderId="67" xfId="61" applyFont="1" applyBorder="1" applyAlignment="1">
      <alignment horizontal="center" vertical="center" wrapText="1"/>
      <protection/>
    </xf>
    <xf numFmtId="0" fontId="79" fillId="0" borderId="0" xfId="61" applyFont="1">
      <alignment vertical="center"/>
      <protection/>
    </xf>
    <xf numFmtId="0" fontId="76" fillId="0" borderId="82" xfId="61" applyFont="1" applyBorder="1" applyAlignment="1">
      <alignment horizontal="center" vertical="center"/>
      <protection/>
    </xf>
    <xf numFmtId="0" fontId="76" fillId="0" borderId="90" xfId="61" applyFont="1" applyBorder="1" applyAlignment="1">
      <alignment horizontal="center" vertical="center" wrapText="1"/>
      <protection/>
    </xf>
    <xf numFmtId="0" fontId="80" fillId="0" borderId="67" xfId="61" applyFont="1" applyBorder="1" applyAlignment="1">
      <alignment horizontal="center" vertical="center" wrapText="1"/>
      <protection/>
    </xf>
    <xf numFmtId="0" fontId="77" fillId="0" borderId="0" xfId="61" applyFont="1" applyAlignment="1">
      <alignment horizontal="center" vertical="center"/>
      <protection/>
    </xf>
    <xf numFmtId="0" fontId="77" fillId="33" borderId="90" xfId="61" applyFont="1" applyFill="1" applyBorder="1" applyAlignment="1">
      <alignment horizontal="center" vertical="center" wrapText="1"/>
      <protection/>
    </xf>
    <xf numFmtId="0" fontId="80" fillId="33" borderId="67" xfId="61" applyFont="1" applyFill="1" applyBorder="1" applyAlignment="1">
      <alignment horizontal="center" vertical="center" wrapText="1"/>
      <protection/>
    </xf>
    <xf numFmtId="0" fontId="20" fillId="0" borderId="90" xfId="61" applyFont="1" applyBorder="1" applyAlignment="1">
      <alignment horizontal="center" vertical="center" wrapText="1"/>
      <protection/>
    </xf>
    <xf numFmtId="0" fontId="76" fillId="0" borderId="67" xfId="61" applyFont="1" applyBorder="1" applyAlignment="1">
      <alignment horizontal="center" vertical="center" wrapText="1"/>
      <protection/>
    </xf>
    <xf numFmtId="0" fontId="77" fillId="13" borderId="90" xfId="61" applyFont="1" applyFill="1" applyBorder="1" applyAlignment="1">
      <alignment horizontal="center" vertical="center" wrapText="1"/>
      <protection/>
    </xf>
    <xf numFmtId="0" fontId="80" fillId="13" borderId="67" xfId="61" applyFont="1" applyFill="1" applyBorder="1" applyAlignment="1">
      <alignment horizontal="center" vertical="center" wrapText="1"/>
      <protection/>
    </xf>
    <xf numFmtId="0" fontId="76" fillId="0" borderId="91" xfId="61" applyFont="1" applyBorder="1" applyAlignment="1">
      <alignment horizontal="center" vertical="center" wrapText="1"/>
      <protection/>
    </xf>
    <xf numFmtId="0" fontId="20" fillId="0" borderId="92" xfId="61" applyFont="1" applyBorder="1" applyAlignment="1">
      <alignment horizontal="center" vertical="center" wrapText="1"/>
      <protection/>
    </xf>
    <xf numFmtId="0" fontId="77" fillId="0" borderId="93" xfId="61" applyFont="1" applyBorder="1" applyAlignment="1">
      <alignment horizontal="center" vertical="center" wrapText="1"/>
      <protection/>
    </xf>
    <xf numFmtId="0" fontId="77" fillId="0" borderId="91" xfId="61" applyFont="1" applyBorder="1" applyAlignment="1">
      <alignment horizontal="center" vertical="center"/>
      <protection/>
    </xf>
    <xf numFmtId="0" fontId="20" fillId="0" borderId="92" xfId="61" applyFont="1" applyBorder="1" applyAlignment="1">
      <alignment horizontal="center" vertical="center"/>
      <protection/>
    </xf>
    <xf numFmtId="0" fontId="77" fillId="0" borderId="93" xfId="61" applyFont="1" applyBorder="1" applyAlignment="1">
      <alignment horizontal="center" vertical="center"/>
      <protection/>
    </xf>
    <xf numFmtId="0" fontId="76" fillId="0" borderId="0" xfId="61" applyFont="1" applyAlignment="1">
      <alignment horizontal="right" vertical="center" wrapText="1"/>
      <protection/>
    </xf>
    <xf numFmtId="0" fontId="20" fillId="0" borderId="0" xfId="61" applyFont="1" applyAlignment="1">
      <alignment horizontal="right" vertical="center" wrapText="1"/>
      <protection/>
    </xf>
    <xf numFmtId="0" fontId="77" fillId="0" borderId="0" xfId="61" applyFont="1" applyAlignment="1">
      <alignment horizontal="right" vertical="center" wrapText="1"/>
      <protection/>
    </xf>
    <xf numFmtId="0" fontId="77" fillId="0" borderId="0" xfId="61" applyFont="1" applyAlignment="1">
      <alignment horizontal="left" vertical="center"/>
      <protection/>
    </xf>
    <xf numFmtId="0" fontId="20" fillId="0" borderId="0" xfId="61" applyFont="1" applyAlignment="1">
      <alignment horizontal="left" vertical="center"/>
      <protection/>
    </xf>
    <xf numFmtId="0" fontId="81" fillId="0" borderId="0" xfId="61" applyFont="1">
      <alignment vertical="center"/>
      <protection/>
    </xf>
    <xf numFmtId="0" fontId="77" fillId="0" borderId="92" xfId="61" applyFont="1" applyBorder="1" applyAlignment="1">
      <alignment horizontal="center" vertical="center" wrapText="1"/>
      <protection/>
    </xf>
    <xf numFmtId="0" fontId="80" fillId="0" borderId="93" xfId="61" applyFont="1" applyBorder="1" applyAlignment="1">
      <alignment horizontal="center" vertical="center" wrapText="1"/>
      <protection/>
    </xf>
    <xf numFmtId="0" fontId="71" fillId="0" borderId="0" xfId="61" applyFont="1" applyAlignment="1">
      <alignment horizontal="right" vertical="center" wrapText="1"/>
      <protection/>
    </xf>
    <xf numFmtId="0" fontId="77" fillId="0" borderId="67" xfId="61" applyFont="1" applyBorder="1" applyAlignment="1">
      <alignment horizontal="center" vertical="center" wrapText="1"/>
      <protection/>
    </xf>
    <xf numFmtId="0" fontId="76" fillId="0" borderId="91" xfId="61" applyFont="1" applyBorder="1" applyAlignment="1">
      <alignment horizontal="center" vertical="center"/>
      <protection/>
    </xf>
    <xf numFmtId="0" fontId="75" fillId="0" borderId="0" xfId="61" applyFont="1" applyAlignment="1">
      <alignment horizontal="left"/>
      <protection/>
    </xf>
    <xf numFmtId="0" fontId="71" fillId="0" borderId="0" xfId="61" applyFont="1" applyAlignment="1">
      <alignment horizontal="left" vertical="center"/>
      <protection/>
    </xf>
    <xf numFmtId="0" fontId="71" fillId="0" borderId="0" xfId="61" applyFont="1" applyAlignment="1">
      <alignment horizontal="right"/>
      <protection/>
    </xf>
    <xf numFmtId="0" fontId="75" fillId="0" borderId="0" xfId="61" applyFont="1" applyAlignment="1">
      <alignment horizontal="left" vertical="center"/>
      <protection/>
    </xf>
    <xf numFmtId="0" fontId="79" fillId="0" borderId="0" xfId="61" applyFont="1" applyAlignment="1">
      <alignment horizontal="right" vertical="center"/>
      <protection/>
    </xf>
    <xf numFmtId="0" fontId="82" fillId="0" borderId="0" xfId="61" applyFont="1">
      <alignment vertical="center"/>
      <protection/>
    </xf>
    <xf numFmtId="0" fontId="82" fillId="0" borderId="0" xfId="61" applyFont="1" applyAlignment="1">
      <alignment horizontal="left" vertical="center"/>
      <protection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79" fontId="10" fillId="0" borderId="5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76" fillId="13" borderId="90" xfId="61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 shrinkToFit="1"/>
    </xf>
    <xf numFmtId="0" fontId="0" fillId="0" borderId="36" xfId="0" applyFont="1" applyFill="1" applyBorder="1" applyAlignment="1">
      <alignment horizontal="center" vertical="center" shrinkToFit="1"/>
    </xf>
    <xf numFmtId="177" fontId="10" fillId="0" borderId="20" xfId="0" applyNumberFormat="1" applyFont="1" applyFill="1" applyBorder="1" applyAlignment="1">
      <alignment horizontal="right" vertical="center"/>
    </xf>
    <xf numFmtId="181" fontId="70" fillId="0" borderId="18" xfId="48" applyNumberFormat="1" applyFont="1" applyFill="1" applyBorder="1" applyAlignment="1">
      <alignment vertical="top"/>
    </xf>
    <xf numFmtId="177" fontId="10" fillId="0" borderId="49" xfId="0" applyNumberFormat="1" applyFont="1" applyFill="1" applyBorder="1" applyAlignment="1">
      <alignment horizontal="right" vertical="center"/>
    </xf>
    <xf numFmtId="179" fontId="10" fillId="0" borderId="17" xfId="0" applyNumberFormat="1" applyFont="1" applyFill="1" applyBorder="1" applyAlignment="1">
      <alignment horizontal="right" vertical="center"/>
    </xf>
    <xf numFmtId="177" fontId="10" fillId="0" borderId="21" xfId="0" applyNumberFormat="1" applyFont="1" applyFill="1" applyBorder="1" applyAlignment="1">
      <alignment horizontal="right" vertical="center" shrinkToFit="1"/>
    </xf>
    <xf numFmtId="177" fontId="10" fillId="0" borderId="22" xfId="0" applyNumberFormat="1" applyFont="1" applyFill="1" applyBorder="1" applyAlignment="1">
      <alignment horizontal="right" vertical="center" shrinkToFit="1"/>
    </xf>
    <xf numFmtId="177" fontId="10" fillId="0" borderId="17" xfId="0" applyNumberFormat="1" applyFont="1" applyFill="1" applyBorder="1" applyAlignment="1">
      <alignment horizontal="right" vertical="center"/>
    </xf>
    <xf numFmtId="0" fontId="16" fillId="0" borderId="49" xfId="0" applyFont="1" applyFill="1" applyBorder="1" applyAlignment="1">
      <alignment horizontal="center" vertical="center" shrinkToFit="1"/>
    </xf>
    <xf numFmtId="177" fontId="10" fillId="0" borderId="5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shrinkToFit="1"/>
    </xf>
    <xf numFmtId="0" fontId="83" fillId="0" borderId="22" xfId="0" applyFont="1" applyFill="1" applyBorder="1" applyAlignment="1">
      <alignment horizontal="center" vertical="center" shrinkToFit="1"/>
    </xf>
    <xf numFmtId="179" fontId="10" fillId="7" borderId="10" xfId="0" applyNumberFormat="1" applyFont="1" applyFill="1" applyBorder="1" applyAlignment="1">
      <alignment horizontal="right" vertical="center"/>
    </xf>
    <xf numFmtId="0" fontId="4" fillId="28" borderId="48" xfId="0" applyFont="1" applyFill="1" applyBorder="1" applyAlignment="1" applyProtection="1">
      <alignment horizontal="center" vertical="center" shrinkToFit="1"/>
      <protection locked="0"/>
    </xf>
    <xf numFmtId="179" fontId="10" fillId="7" borderId="21" xfId="0" applyNumberFormat="1" applyFont="1" applyFill="1" applyBorder="1" applyAlignment="1">
      <alignment horizontal="right" vertical="center"/>
    </xf>
    <xf numFmtId="0" fontId="4" fillId="28" borderId="46" xfId="0" applyFont="1" applyFill="1" applyBorder="1" applyAlignment="1" applyProtection="1">
      <alignment horizontal="center" vertical="center" shrinkToFit="1"/>
      <protection locked="0"/>
    </xf>
    <xf numFmtId="179" fontId="10" fillId="28" borderId="45" xfId="0" applyNumberFormat="1" applyFont="1" applyFill="1" applyBorder="1" applyAlignment="1" applyProtection="1">
      <alignment horizontal="right" vertical="center"/>
      <protection locked="0"/>
    </xf>
    <xf numFmtId="179" fontId="4" fillId="0" borderId="63" xfId="0" applyNumberFormat="1" applyFont="1" applyFill="1" applyBorder="1" applyAlignment="1" applyProtection="1">
      <alignment horizontal="right" vertical="center"/>
      <protection locked="0"/>
    </xf>
    <xf numFmtId="179" fontId="10" fillId="28" borderId="16" xfId="0" applyNumberFormat="1" applyFont="1" applyFill="1" applyBorder="1" applyAlignment="1" applyProtection="1">
      <alignment horizontal="right" vertical="center"/>
      <protection locked="0"/>
    </xf>
    <xf numFmtId="179" fontId="10" fillId="28" borderId="63" xfId="0" applyNumberFormat="1" applyFont="1" applyFill="1" applyBorder="1" applyAlignment="1" applyProtection="1">
      <alignment horizontal="right" vertical="center"/>
      <protection locked="0"/>
    </xf>
    <xf numFmtId="179" fontId="10" fillId="28" borderId="10" xfId="0" applyNumberFormat="1" applyFont="1" applyFill="1" applyBorder="1" applyAlignment="1" applyProtection="1">
      <alignment horizontal="right" vertical="center"/>
      <protection locked="0"/>
    </xf>
    <xf numFmtId="179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188" fontId="74" fillId="34" borderId="94" xfId="61" applyNumberFormat="1" applyFont="1" applyFill="1" applyBorder="1" applyAlignment="1">
      <alignment horizontal="center" vertical="center"/>
      <protection/>
    </xf>
    <xf numFmtId="188" fontId="74" fillId="34" borderId="95" xfId="61" applyNumberFormat="1" applyFont="1" applyFill="1" applyBorder="1" applyAlignment="1">
      <alignment horizontal="center" vertical="center"/>
      <protection/>
    </xf>
    <xf numFmtId="188" fontId="74" fillId="34" borderId="96" xfId="61" applyNumberFormat="1" applyFont="1" applyFill="1" applyBorder="1" applyAlignment="1">
      <alignment horizontal="center" vertical="center"/>
      <protection/>
    </xf>
    <xf numFmtId="0" fontId="84" fillId="0" borderId="0" xfId="61" applyFont="1" applyAlignment="1">
      <alignment horizontal="center" vertical="center"/>
      <protection/>
    </xf>
    <xf numFmtId="188" fontId="74" fillId="34" borderId="29" xfId="61" applyNumberFormat="1" applyFont="1" applyFill="1" applyBorder="1" applyAlignment="1">
      <alignment horizontal="center" vertical="center"/>
      <protection/>
    </xf>
    <xf numFmtId="188" fontId="74" fillId="34" borderId="15" xfId="61" applyNumberFormat="1" applyFont="1" applyFill="1" applyBorder="1" applyAlignment="1">
      <alignment horizontal="center" vertical="center"/>
      <protection/>
    </xf>
    <xf numFmtId="188" fontId="74" fillId="34" borderId="20" xfId="61" applyNumberFormat="1" applyFont="1" applyFill="1" applyBorder="1" applyAlignment="1">
      <alignment horizontal="center" vertical="center"/>
      <protection/>
    </xf>
    <xf numFmtId="178" fontId="0" fillId="0" borderId="23" xfId="0" applyNumberFormat="1" applyFill="1" applyBorder="1" applyAlignment="1">
      <alignment horizontal="center"/>
    </xf>
    <xf numFmtId="178" fontId="0" fillId="0" borderId="51" xfId="0" applyNumberFormat="1" applyFill="1" applyBorder="1" applyAlignment="1">
      <alignment horizontal="center"/>
    </xf>
    <xf numFmtId="178" fontId="0" fillId="0" borderId="26" xfId="0" applyNumberFormat="1" applyFill="1" applyBorder="1" applyAlignment="1">
      <alignment horizontal="center"/>
    </xf>
    <xf numFmtId="0" fontId="7" fillId="0" borderId="29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14" fillId="28" borderId="39" xfId="0" applyFont="1" applyFill="1" applyBorder="1" applyAlignment="1" applyProtection="1">
      <alignment horizontal="center" vertical="center"/>
      <protection locked="0"/>
    </xf>
    <xf numFmtId="0" fontId="14" fillId="28" borderId="27" xfId="0" applyFont="1" applyFill="1" applyBorder="1" applyAlignment="1" applyProtection="1">
      <alignment horizontal="center" vertical="center"/>
      <protection locked="0"/>
    </xf>
    <xf numFmtId="0" fontId="14" fillId="28" borderId="28" xfId="0" applyFont="1" applyFill="1" applyBorder="1" applyAlignment="1" applyProtection="1">
      <alignment horizontal="center" vertical="center"/>
      <protection locked="0"/>
    </xf>
    <xf numFmtId="177" fontId="14" fillId="0" borderId="39" xfId="0" applyNumberFormat="1" applyFont="1" applyFill="1" applyBorder="1" applyAlignment="1" applyProtection="1">
      <alignment horizontal="right" vertical="center"/>
      <protection/>
    </xf>
    <xf numFmtId="0" fontId="14" fillId="0" borderId="27" xfId="0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78" fontId="0" fillId="0" borderId="14" xfId="0" applyNumberFormat="1" applyFill="1" applyBorder="1" applyAlignment="1">
      <alignment horizontal="center"/>
    </xf>
    <xf numFmtId="55" fontId="5" fillId="0" borderId="0" xfId="0" applyNumberFormat="1" applyFont="1" applyFill="1" applyAlignment="1">
      <alignment horizontal="right" vertical="center"/>
    </xf>
    <xf numFmtId="0" fontId="4" fillId="28" borderId="18" xfId="0" applyFont="1" applyFill="1" applyBorder="1" applyAlignment="1" applyProtection="1">
      <alignment horizontal="center" vertical="center" wrapText="1"/>
      <protection locked="0"/>
    </xf>
    <xf numFmtId="0" fontId="4" fillId="28" borderId="14" xfId="0" applyFont="1" applyFill="1" applyBorder="1" applyAlignment="1" applyProtection="1">
      <alignment horizontal="center" vertical="center" wrapText="1"/>
      <protection locked="0"/>
    </xf>
    <xf numFmtId="0" fontId="4" fillId="28" borderId="39" xfId="0" applyFont="1" applyFill="1" applyBorder="1" applyAlignment="1" applyProtection="1">
      <alignment horizontal="center" vertical="center" wrapText="1"/>
      <protection locked="0"/>
    </xf>
    <xf numFmtId="0" fontId="4" fillId="28" borderId="28" xfId="0" applyFont="1" applyFill="1" applyBorder="1" applyAlignment="1" applyProtection="1">
      <alignment horizontal="center" vertical="center" wrapText="1"/>
      <protection locked="0"/>
    </xf>
    <xf numFmtId="178" fontId="0" fillId="0" borderId="19" xfId="0" applyNumberFormat="1" applyFill="1" applyBorder="1" applyAlignment="1">
      <alignment horizontal="center"/>
    </xf>
    <xf numFmtId="0" fontId="4" fillId="28" borderId="39" xfId="0" applyFont="1" applyFill="1" applyBorder="1" applyAlignment="1" applyProtection="1">
      <alignment horizontal="center" vertical="center" shrinkToFit="1"/>
      <protection locked="0"/>
    </xf>
    <xf numFmtId="0" fontId="4" fillId="28" borderId="27" xfId="0" applyFont="1" applyFill="1" applyBorder="1" applyAlignment="1" applyProtection="1">
      <alignment horizontal="center" vertical="center" shrinkToFit="1"/>
      <protection locked="0"/>
    </xf>
    <xf numFmtId="0" fontId="4" fillId="28" borderId="28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ill="1" applyBorder="1" applyAlignment="1">
      <alignment horizontal="center" vertical="center"/>
    </xf>
    <xf numFmtId="179" fontId="10" fillId="0" borderId="97" xfId="0" applyNumberFormat="1" applyFont="1" applyFill="1" applyBorder="1" applyAlignment="1">
      <alignment horizontal="right" vertical="center"/>
    </xf>
    <xf numFmtId="179" fontId="10" fillId="0" borderId="98" xfId="0" applyNumberFormat="1" applyFont="1" applyFill="1" applyBorder="1" applyAlignment="1">
      <alignment horizontal="right" vertical="center"/>
    </xf>
    <xf numFmtId="179" fontId="10" fillId="0" borderId="99" xfId="0" applyNumberFormat="1" applyFont="1" applyFill="1" applyBorder="1" applyAlignment="1">
      <alignment horizontal="right" vertical="center"/>
    </xf>
    <xf numFmtId="0" fontId="6" fillId="28" borderId="48" xfId="0" applyFont="1" applyFill="1" applyBorder="1" applyAlignment="1" applyProtection="1">
      <alignment horizontal="center" vertical="center" shrinkToFit="1"/>
      <protection locked="0"/>
    </xf>
    <xf numFmtId="0" fontId="6" fillId="28" borderId="46" xfId="0" applyFont="1" applyFill="1" applyBorder="1" applyAlignment="1" applyProtection="1">
      <alignment horizontal="center" vertical="center" shrinkToFit="1"/>
      <protection locked="0"/>
    </xf>
    <xf numFmtId="0" fontId="4" fillId="28" borderId="48" xfId="0" applyFont="1" applyFill="1" applyBorder="1" applyAlignment="1" applyProtection="1">
      <alignment horizontal="center" vertical="center" shrinkToFit="1"/>
      <protection locked="0"/>
    </xf>
    <xf numFmtId="179" fontId="10" fillId="0" borderId="25" xfId="0" applyNumberFormat="1" applyFont="1" applyFill="1" applyBorder="1" applyAlignment="1">
      <alignment horizontal="center" vertical="center" shrinkToFit="1"/>
    </xf>
    <xf numFmtId="179" fontId="10" fillId="0" borderId="24" xfId="0" applyNumberFormat="1" applyFont="1" applyFill="1" applyBorder="1" applyAlignment="1">
      <alignment horizontal="center" vertical="center" shrinkToFit="1"/>
    </xf>
    <xf numFmtId="179" fontId="10" fillId="0" borderId="25" xfId="0" applyNumberFormat="1" applyFont="1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horizontal="center" vertical="center"/>
    </xf>
    <xf numFmtId="179" fontId="10" fillId="28" borderId="44" xfId="0" applyNumberFormat="1" applyFont="1" applyFill="1" applyBorder="1" applyAlignment="1" applyProtection="1">
      <alignment horizontal="right" vertical="center"/>
      <protection locked="0"/>
    </xf>
    <xf numFmtId="179" fontId="10" fillId="28" borderId="49" xfId="0" applyNumberFormat="1" applyFont="1" applyFill="1" applyBorder="1" applyAlignment="1" applyProtection="1">
      <alignment horizontal="right" vertical="center"/>
      <protection locked="0"/>
    </xf>
    <xf numFmtId="179" fontId="10" fillId="28" borderId="50" xfId="0" applyNumberFormat="1" applyFont="1" applyFill="1" applyBorder="1" applyAlignment="1" applyProtection="1">
      <alignment horizontal="right" vertical="center"/>
      <protection locked="0"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22" xfId="0" applyNumberFormat="1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right" vertical="center"/>
    </xf>
    <xf numFmtId="179" fontId="10" fillId="0" borderId="41" xfId="0" applyNumberFormat="1" applyFont="1" applyFill="1" applyBorder="1" applyAlignment="1">
      <alignment horizontal="right" vertical="center"/>
    </xf>
    <xf numFmtId="179" fontId="10" fillId="0" borderId="17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179" fontId="10" fillId="0" borderId="100" xfId="0" applyNumberFormat="1" applyFont="1" applyFill="1" applyBorder="1" applyAlignment="1">
      <alignment horizontal="center" vertical="center"/>
    </xf>
    <xf numFmtId="179" fontId="10" fillId="0" borderId="101" xfId="0" applyNumberFormat="1" applyFont="1" applyFill="1" applyBorder="1" applyAlignment="1">
      <alignment horizontal="center" vertical="center"/>
    </xf>
    <xf numFmtId="179" fontId="10" fillId="0" borderId="102" xfId="0" applyNumberFormat="1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176" fontId="4" fillId="28" borderId="48" xfId="0" applyNumberFormat="1" applyFont="1" applyFill="1" applyBorder="1" applyAlignment="1" applyProtection="1">
      <alignment horizontal="center" vertical="center" shrinkToFit="1"/>
      <protection locked="0"/>
    </xf>
    <xf numFmtId="176" fontId="4" fillId="28" borderId="46" xfId="0" applyNumberFormat="1" applyFont="1" applyFill="1" applyBorder="1" applyAlignment="1" applyProtection="1">
      <alignment horizontal="center" vertical="center" shrinkToFit="1"/>
      <protection locked="0"/>
    </xf>
    <xf numFmtId="179" fontId="10" fillId="0" borderId="34" xfId="0" applyNumberFormat="1" applyFont="1" applyFill="1" applyBorder="1" applyAlignment="1">
      <alignment horizontal="right" vertical="center"/>
    </xf>
    <xf numFmtId="187" fontId="4" fillId="28" borderId="48" xfId="0" applyNumberFormat="1" applyFont="1" applyFill="1" applyBorder="1" applyAlignment="1" applyProtection="1">
      <alignment horizontal="center" vertical="center" shrinkToFit="1"/>
      <protection locked="0"/>
    </xf>
    <xf numFmtId="187" fontId="4" fillId="28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9" fontId="18" fillId="0" borderId="0" xfId="0" applyNumberFormat="1" applyFont="1" applyFill="1" applyAlignment="1">
      <alignment horizontal="right" vertical="center"/>
    </xf>
    <xf numFmtId="179" fontId="18" fillId="0" borderId="27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79" fontId="4" fillId="0" borderId="74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horizontal="center"/>
    </xf>
    <xf numFmtId="179" fontId="4" fillId="28" borderId="29" xfId="0" applyNumberFormat="1" applyFont="1" applyFill="1" applyBorder="1" applyAlignment="1" applyProtection="1">
      <alignment horizontal="right" vertical="center"/>
      <protection locked="0"/>
    </xf>
    <xf numFmtId="179" fontId="4" fillId="28" borderId="15" xfId="0" applyNumberFormat="1" applyFont="1" applyFill="1" applyBorder="1" applyAlignment="1" applyProtection="1">
      <alignment horizontal="right" vertical="center"/>
      <protection locked="0"/>
    </xf>
    <xf numFmtId="179" fontId="4" fillId="28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79" fontId="4" fillId="0" borderId="25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179" fontId="4" fillId="0" borderId="24" xfId="0" applyNumberFormat="1" applyFont="1" applyFill="1" applyBorder="1" applyAlignment="1">
      <alignment horizontal="right" vertical="center"/>
    </xf>
    <xf numFmtId="179" fontId="4" fillId="0" borderId="33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/>
    </xf>
    <xf numFmtId="177" fontId="4" fillId="0" borderId="26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9" fontId="0" fillId="0" borderId="30" xfId="0" applyNumberFormat="1" applyFill="1" applyBorder="1" applyAlignment="1">
      <alignment horizontal="center"/>
    </xf>
    <xf numFmtId="179" fontId="0" fillId="0" borderId="31" xfId="0" applyNumberFormat="1" applyFill="1" applyBorder="1" applyAlignment="1">
      <alignment horizontal="center"/>
    </xf>
    <xf numFmtId="179" fontId="0" fillId="0" borderId="38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left" vertical="top"/>
    </xf>
    <xf numFmtId="179" fontId="8" fillId="0" borderId="48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right"/>
    </xf>
    <xf numFmtId="0" fontId="0" fillId="0" borderId="38" xfId="0" applyFill="1" applyBorder="1" applyAlignment="1">
      <alignment horizontal="right"/>
    </xf>
    <xf numFmtId="0" fontId="0" fillId="0" borderId="1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 horizontal="right" vertical="top" wrapText="1"/>
    </xf>
    <xf numFmtId="0" fontId="5" fillId="0" borderId="47" xfId="0" applyFont="1" applyFill="1" applyBorder="1" applyAlignment="1">
      <alignment horizontal="right" vertical="top"/>
    </xf>
    <xf numFmtId="0" fontId="5" fillId="0" borderId="52" xfId="0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shrinkToFit="1"/>
    </xf>
    <xf numFmtId="0" fontId="5" fillId="0" borderId="0" xfId="0" applyFont="1" applyFill="1" applyBorder="1" applyAlignment="1">
      <alignment horizontal="left" vertical="top" shrinkToFit="1"/>
    </xf>
    <xf numFmtId="0" fontId="5" fillId="0" borderId="14" xfId="0" applyFont="1" applyFill="1" applyBorder="1" applyAlignment="1">
      <alignment horizontal="left" vertical="top" shrinkToFi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181" fontId="5" fillId="0" borderId="29" xfId="48" applyNumberFormat="1" applyFont="1" applyFill="1" applyBorder="1" applyAlignment="1">
      <alignment vertical="top" wrapText="1"/>
    </xf>
    <xf numFmtId="181" fontId="5" fillId="0" borderId="15" xfId="48" applyNumberFormat="1" applyFont="1" applyFill="1" applyBorder="1" applyAlignment="1">
      <alignment vertical="top" wrapText="1"/>
    </xf>
    <xf numFmtId="181" fontId="5" fillId="0" borderId="20" xfId="48" applyNumberFormat="1" applyFont="1" applyFill="1" applyBorder="1" applyAlignment="1">
      <alignment vertical="top" wrapText="1"/>
    </xf>
    <xf numFmtId="181" fontId="5" fillId="0" borderId="18" xfId="48" applyNumberFormat="1" applyFont="1" applyFill="1" applyBorder="1" applyAlignment="1">
      <alignment vertical="top" wrapText="1"/>
    </xf>
    <xf numFmtId="181" fontId="5" fillId="0" borderId="0" xfId="48" applyNumberFormat="1" applyFont="1" applyFill="1" applyBorder="1" applyAlignment="1">
      <alignment vertical="top" wrapText="1"/>
    </xf>
    <xf numFmtId="181" fontId="5" fillId="0" borderId="14" xfId="48" applyNumberFormat="1" applyFont="1" applyFill="1" applyBorder="1" applyAlignment="1">
      <alignment vertical="top" wrapText="1"/>
    </xf>
    <xf numFmtId="179" fontId="8" fillId="0" borderId="48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79" fontId="10" fillId="0" borderId="100" xfId="0" applyNumberFormat="1" applyFont="1" applyFill="1" applyBorder="1" applyAlignment="1">
      <alignment horizontal="right" vertical="center"/>
    </xf>
    <xf numFmtId="179" fontId="10" fillId="0" borderId="101" xfId="0" applyNumberFormat="1" applyFont="1" applyFill="1" applyBorder="1" applyAlignment="1">
      <alignment horizontal="right" vertical="center"/>
    </xf>
    <xf numFmtId="179" fontId="10" fillId="0" borderId="102" xfId="0" applyNumberFormat="1" applyFont="1" applyFill="1" applyBorder="1" applyAlignment="1">
      <alignment horizontal="right" vertical="center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48" xfId="0" applyNumberFormat="1" applyFont="1" applyFill="1" applyBorder="1" applyAlignment="1">
      <alignment horizontal="right" vertical="center"/>
    </xf>
    <xf numFmtId="179" fontId="10" fillId="0" borderId="46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22" xfId="0" applyNumberFormat="1" applyFont="1" applyFill="1" applyBorder="1" applyAlignment="1" applyProtection="1">
      <alignment horizontal="right" vertical="center"/>
      <protection/>
    </xf>
    <xf numFmtId="179" fontId="4" fillId="0" borderId="21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179" fontId="4" fillId="0" borderId="100" xfId="0" applyNumberFormat="1" applyFont="1" applyFill="1" applyBorder="1" applyAlignment="1">
      <alignment horizontal="right" vertical="center"/>
    </xf>
    <xf numFmtId="179" fontId="4" fillId="0" borderId="101" xfId="0" applyNumberFormat="1" applyFont="1" applyFill="1" applyBorder="1" applyAlignment="1">
      <alignment horizontal="right" vertical="center"/>
    </xf>
    <xf numFmtId="179" fontId="4" fillId="0" borderId="102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179" fontId="4" fillId="0" borderId="38" xfId="0" applyNumberFormat="1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/>
    </xf>
    <xf numFmtId="0" fontId="70" fillId="0" borderId="47" xfId="0" applyFont="1" applyFill="1" applyBorder="1" applyAlignment="1">
      <alignment horizontal="center"/>
    </xf>
    <xf numFmtId="0" fontId="70" fillId="0" borderId="52" xfId="0" applyFont="1" applyFill="1" applyBorder="1" applyAlignment="1">
      <alignment horizontal="center"/>
    </xf>
    <xf numFmtId="179" fontId="4" fillId="0" borderId="18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0" fontId="70" fillId="0" borderId="18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14" xfId="0" applyFont="1" applyFill="1" applyBorder="1" applyAlignment="1">
      <alignment horizontal="center"/>
    </xf>
    <xf numFmtId="179" fontId="10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9" fontId="4" fillId="0" borderId="71" xfId="0" applyNumberFormat="1" applyFont="1" applyFill="1" applyBorder="1" applyAlignment="1" applyProtection="1">
      <alignment horizontal="right" vertical="center"/>
      <protection locked="0"/>
    </xf>
    <xf numFmtId="179" fontId="4" fillId="0" borderId="64" xfId="0" applyNumberFormat="1" applyFont="1" applyFill="1" applyBorder="1" applyAlignment="1" applyProtection="1">
      <alignment horizontal="right" vertical="center"/>
      <protection locked="0"/>
    </xf>
    <xf numFmtId="179" fontId="4" fillId="0" borderId="54" xfId="0" applyNumberFormat="1" applyFont="1" applyFill="1" applyBorder="1" applyAlignment="1" applyProtection="1">
      <alignment horizontal="right" vertical="center"/>
      <protection locked="0"/>
    </xf>
    <xf numFmtId="179" fontId="10" fillId="28" borderId="13" xfId="0" applyNumberFormat="1" applyFont="1" applyFill="1" applyBorder="1" applyAlignment="1" applyProtection="1">
      <alignment horizontal="right" vertical="center"/>
      <protection locked="0"/>
    </xf>
    <xf numFmtId="179" fontId="10" fillId="28" borderId="48" xfId="0" applyNumberFormat="1" applyFont="1" applyFill="1" applyBorder="1" applyAlignment="1" applyProtection="1">
      <alignment horizontal="right" vertical="center"/>
      <protection locked="0"/>
    </xf>
    <xf numFmtId="179" fontId="10" fillId="28" borderId="46" xfId="0" applyNumberFormat="1" applyFont="1" applyFill="1" applyBorder="1" applyAlignment="1" applyProtection="1">
      <alignment horizontal="right" vertical="center"/>
      <protection locked="0"/>
    </xf>
    <xf numFmtId="181" fontId="70" fillId="0" borderId="29" xfId="48" applyNumberFormat="1" applyFont="1" applyFill="1" applyBorder="1" applyAlignment="1">
      <alignment vertical="top" wrapText="1"/>
    </xf>
    <xf numFmtId="181" fontId="70" fillId="0" borderId="15" xfId="48" applyNumberFormat="1" applyFont="1" applyFill="1" applyBorder="1" applyAlignment="1">
      <alignment vertical="top" wrapText="1"/>
    </xf>
    <xf numFmtId="181" fontId="70" fillId="0" borderId="20" xfId="48" applyNumberFormat="1" applyFont="1" applyFill="1" applyBorder="1" applyAlignment="1">
      <alignment vertical="top" wrapText="1"/>
    </xf>
    <xf numFmtId="181" fontId="70" fillId="0" borderId="18" xfId="48" applyNumberFormat="1" applyFont="1" applyFill="1" applyBorder="1" applyAlignment="1">
      <alignment vertical="top" wrapText="1"/>
    </xf>
    <xf numFmtId="181" fontId="70" fillId="0" borderId="0" xfId="48" applyNumberFormat="1" applyFont="1" applyFill="1" applyBorder="1" applyAlignment="1">
      <alignment vertical="top" wrapText="1"/>
    </xf>
    <xf numFmtId="181" fontId="70" fillId="0" borderId="14" xfId="48" applyNumberFormat="1" applyFont="1" applyFill="1" applyBorder="1" applyAlignment="1">
      <alignment vertical="top" wrapText="1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22" xfId="0" applyNumberFormat="1" applyFont="1" applyFill="1" applyBorder="1" applyAlignment="1">
      <alignment horizontal="right" vertical="center"/>
    </xf>
    <xf numFmtId="179" fontId="4" fillId="0" borderId="2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81" fontId="5" fillId="0" borderId="18" xfId="48" applyNumberFormat="1" applyFont="1" applyFill="1" applyBorder="1" applyAlignment="1">
      <alignment horizontal="center" vertical="top" wrapText="1"/>
    </xf>
    <xf numFmtId="181" fontId="5" fillId="0" borderId="0" xfId="48" applyNumberFormat="1" applyFont="1" applyFill="1" applyBorder="1" applyAlignment="1">
      <alignment horizontal="center" vertical="top" wrapText="1"/>
    </xf>
    <xf numFmtId="181" fontId="5" fillId="0" borderId="14" xfId="48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 vertical="center"/>
    </xf>
    <xf numFmtId="181" fontId="5" fillId="0" borderId="18" xfId="48" applyNumberFormat="1" applyFont="1" applyFill="1" applyBorder="1" applyAlignment="1">
      <alignment horizontal="left" vertical="top" wrapText="1"/>
    </xf>
    <xf numFmtId="181" fontId="5" fillId="0" borderId="0" xfId="48" applyNumberFormat="1" applyFont="1" applyFill="1" applyBorder="1" applyAlignment="1">
      <alignment horizontal="left" vertical="top" wrapText="1"/>
    </xf>
    <xf numFmtId="181" fontId="5" fillId="0" borderId="14" xfId="48" applyNumberFormat="1" applyFont="1" applyFill="1" applyBorder="1" applyAlignment="1">
      <alignment horizontal="left" vertical="top" wrapText="1"/>
    </xf>
    <xf numFmtId="182" fontId="8" fillId="0" borderId="0" xfId="0" applyNumberFormat="1" applyFont="1" applyFill="1" applyAlignment="1">
      <alignment horizontal="left"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0" fontId="5" fillId="0" borderId="14" xfId="0" applyFont="1" applyFill="1" applyBorder="1" applyAlignment="1">
      <alignment horizontal="left" vertical="top" wrapText="1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181" fontId="5" fillId="0" borderId="18" xfId="48" applyNumberFormat="1" applyFont="1" applyFill="1" applyBorder="1" applyAlignment="1">
      <alignment horizontal="left" vertical="center" shrinkToFit="1"/>
    </xf>
    <xf numFmtId="181" fontId="5" fillId="0" borderId="0" xfId="48" applyNumberFormat="1" applyFont="1" applyFill="1" applyAlignment="1">
      <alignment horizontal="left" vertical="center" shrinkToFit="1"/>
    </xf>
    <xf numFmtId="181" fontId="5" fillId="0" borderId="14" xfId="48" applyNumberFormat="1" applyFont="1" applyFill="1" applyBorder="1" applyAlignment="1">
      <alignment horizontal="left" vertical="center" shrinkToFit="1"/>
    </xf>
    <xf numFmtId="181" fontId="5" fillId="0" borderId="18" xfId="48" applyNumberFormat="1" applyFont="1" applyFill="1" applyBorder="1" applyAlignment="1">
      <alignment horizontal="left" vertical="center" wrapText="1" shrinkToFit="1"/>
    </xf>
    <xf numFmtId="179" fontId="10" fillId="0" borderId="71" xfId="0" applyNumberFormat="1" applyFont="1" applyFill="1" applyBorder="1" applyAlignment="1">
      <alignment horizontal="right" vertical="center"/>
    </xf>
    <xf numFmtId="179" fontId="10" fillId="0" borderId="64" xfId="0" applyNumberFormat="1" applyFont="1" applyFill="1" applyBorder="1" applyAlignment="1">
      <alignment horizontal="right" vertical="center"/>
    </xf>
    <xf numFmtId="179" fontId="10" fillId="0" borderId="54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shrinkToFit="1"/>
    </xf>
    <xf numFmtId="0" fontId="5" fillId="0" borderId="15" xfId="0" applyFont="1" applyFill="1" applyBorder="1" applyAlignment="1">
      <alignment horizontal="left" shrinkToFit="1"/>
    </xf>
    <xf numFmtId="0" fontId="5" fillId="0" borderId="20" xfId="0" applyFont="1" applyFill="1" applyBorder="1" applyAlignment="1">
      <alignment horizontal="left" shrinkToFit="1"/>
    </xf>
    <xf numFmtId="179" fontId="10" fillId="0" borderId="44" xfId="0" applyNumberFormat="1" applyFont="1" applyFill="1" applyBorder="1" applyAlignment="1">
      <alignment horizontal="right" vertical="center"/>
    </xf>
    <xf numFmtId="179" fontId="10" fillId="0" borderId="49" xfId="0" applyNumberFormat="1" applyFont="1" applyFill="1" applyBorder="1" applyAlignment="1">
      <alignment horizontal="right" vertical="center"/>
    </xf>
    <xf numFmtId="179" fontId="10" fillId="0" borderId="50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 applyProtection="1">
      <alignment horizontal="right" vertical="center"/>
      <protection locked="0"/>
    </xf>
    <xf numFmtId="179" fontId="4" fillId="0" borderId="22" xfId="0" applyNumberFormat="1" applyFont="1" applyFill="1" applyBorder="1" applyAlignment="1" applyProtection="1">
      <alignment horizontal="right" vertical="center"/>
      <protection locked="0"/>
    </xf>
    <xf numFmtId="179" fontId="4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14" xfId="0" applyFont="1" applyFill="1" applyBorder="1" applyAlignment="1">
      <alignment horizontal="left" shrinkToFit="1"/>
    </xf>
    <xf numFmtId="179" fontId="4" fillId="0" borderId="36" xfId="0" applyNumberFormat="1" applyFont="1" applyFill="1" applyBorder="1" applyAlignment="1" applyProtection="1">
      <alignment horizontal="right" vertical="center"/>
      <protection locked="0"/>
    </xf>
    <xf numFmtId="179" fontId="4" fillId="0" borderId="42" xfId="0" applyNumberFormat="1" applyFont="1" applyFill="1" applyBorder="1" applyAlignment="1" applyProtection="1">
      <alignment horizontal="right" vertical="center"/>
      <protection locked="0"/>
    </xf>
    <xf numFmtId="179" fontId="4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40" xfId="0" applyFont="1" applyFill="1" applyBorder="1" applyAlignment="1">
      <alignment horizontal="center" vertical="center"/>
    </xf>
    <xf numFmtId="179" fontId="4" fillId="0" borderId="103" xfId="0" applyNumberFormat="1" applyFont="1" applyFill="1" applyBorder="1" applyAlignment="1">
      <alignment horizontal="right" vertical="center"/>
    </xf>
    <xf numFmtId="179" fontId="4" fillId="0" borderId="104" xfId="0" applyNumberFormat="1" applyFont="1" applyFill="1" applyBorder="1" applyAlignment="1">
      <alignment horizontal="right" vertical="center"/>
    </xf>
    <xf numFmtId="179" fontId="4" fillId="0" borderId="105" xfId="0" applyNumberFormat="1" applyFont="1" applyFill="1" applyBorder="1" applyAlignment="1">
      <alignment horizontal="right" vertical="center"/>
    </xf>
    <xf numFmtId="179" fontId="4" fillId="0" borderId="106" xfId="0" applyNumberFormat="1" applyFont="1" applyFill="1" applyBorder="1" applyAlignment="1">
      <alignment horizontal="right" vertical="center"/>
    </xf>
    <xf numFmtId="179" fontId="4" fillId="0" borderId="107" xfId="0" applyNumberFormat="1" applyFont="1" applyFill="1" applyBorder="1" applyAlignment="1">
      <alignment horizontal="right" vertical="center"/>
    </xf>
    <xf numFmtId="179" fontId="4" fillId="0" borderId="108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179" fontId="10" fillId="0" borderId="109" xfId="0" applyNumberFormat="1" applyFont="1" applyFill="1" applyBorder="1" applyAlignment="1">
      <alignment horizontal="right" vertical="center"/>
    </xf>
    <xf numFmtId="179" fontId="10" fillId="0" borderId="110" xfId="0" applyNumberFormat="1" applyFont="1" applyFill="1" applyBorder="1" applyAlignment="1">
      <alignment horizontal="right" vertical="center"/>
    </xf>
    <xf numFmtId="179" fontId="10" fillId="0" borderId="111" xfId="0" applyNumberFormat="1" applyFont="1" applyFill="1" applyBorder="1" applyAlignment="1">
      <alignment horizontal="right" vertical="center"/>
    </xf>
    <xf numFmtId="179" fontId="10" fillId="0" borderId="106" xfId="0" applyNumberFormat="1" applyFont="1" applyFill="1" applyBorder="1" applyAlignment="1">
      <alignment horizontal="right" vertical="center"/>
    </xf>
    <xf numFmtId="179" fontId="10" fillId="0" borderId="107" xfId="0" applyNumberFormat="1" applyFont="1" applyFill="1" applyBorder="1" applyAlignment="1">
      <alignment horizontal="right" vertical="center"/>
    </xf>
    <xf numFmtId="179" fontId="10" fillId="0" borderId="108" xfId="0" applyNumberFormat="1" applyFont="1" applyFill="1" applyBorder="1" applyAlignment="1">
      <alignment horizontal="right" vertical="center"/>
    </xf>
    <xf numFmtId="179" fontId="4" fillId="0" borderId="15" xfId="0" applyNumberFormat="1" applyFont="1" applyFill="1" applyBorder="1" applyAlignment="1">
      <alignment horizontal="right" vertical="center"/>
    </xf>
    <xf numFmtId="0" fontId="70" fillId="0" borderId="18" xfId="0" applyFont="1" applyFill="1" applyBorder="1" applyAlignment="1">
      <alignment horizontal="left" wrapText="1"/>
    </xf>
    <xf numFmtId="0" fontId="70" fillId="0" borderId="0" xfId="0" applyFont="1" applyFill="1" applyBorder="1" applyAlignment="1">
      <alignment horizontal="left" wrapText="1"/>
    </xf>
    <xf numFmtId="0" fontId="70" fillId="0" borderId="14" xfId="0" applyFont="1" applyFill="1" applyBorder="1" applyAlignment="1">
      <alignment horizontal="left" wrapText="1"/>
    </xf>
    <xf numFmtId="0" fontId="70" fillId="0" borderId="18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center" vertical="top" wrapText="1"/>
    </xf>
    <xf numFmtId="0" fontId="70" fillId="0" borderId="14" xfId="0" applyFont="1" applyFill="1" applyBorder="1" applyAlignment="1">
      <alignment horizontal="center" vertical="top" wrapText="1"/>
    </xf>
    <xf numFmtId="0" fontId="70" fillId="0" borderId="18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0" fontId="70" fillId="0" borderId="14" xfId="0" applyFont="1" applyFill="1" applyBorder="1" applyAlignment="1">
      <alignment horizontal="left"/>
    </xf>
    <xf numFmtId="0" fontId="70" fillId="0" borderId="18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top"/>
    </xf>
    <xf numFmtId="0" fontId="70" fillId="0" borderId="14" xfId="0" applyFont="1" applyFill="1" applyBorder="1" applyAlignment="1">
      <alignment horizontal="center" vertical="top"/>
    </xf>
    <xf numFmtId="181" fontId="70" fillId="0" borderId="29" xfId="48" applyNumberFormat="1" applyFont="1" applyFill="1" applyBorder="1" applyAlignment="1">
      <alignment horizontal="center" vertical="top" wrapText="1"/>
    </xf>
    <xf numFmtId="181" fontId="70" fillId="0" borderId="15" xfId="48" applyNumberFormat="1" applyFont="1" applyFill="1" applyBorder="1" applyAlignment="1">
      <alignment horizontal="center" vertical="top" wrapText="1"/>
    </xf>
    <xf numFmtId="181" fontId="70" fillId="0" borderId="20" xfId="48" applyNumberFormat="1" applyFont="1" applyFill="1" applyBorder="1" applyAlignment="1">
      <alignment horizontal="center" vertical="top" wrapText="1"/>
    </xf>
    <xf numFmtId="179" fontId="10" fillId="0" borderId="112" xfId="0" applyNumberFormat="1" applyFont="1" applyFill="1" applyBorder="1" applyAlignment="1">
      <alignment horizontal="center" vertical="center"/>
    </xf>
    <xf numFmtId="179" fontId="10" fillId="0" borderId="113" xfId="0" applyNumberFormat="1" applyFont="1" applyFill="1" applyBorder="1" applyAlignment="1">
      <alignment horizontal="center" vertical="center"/>
    </xf>
    <xf numFmtId="179" fontId="10" fillId="0" borderId="114" xfId="0" applyNumberFormat="1" applyFont="1" applyFill="1" applyBorder="1" applyAlignment="1">
      <alignment horizontal="center" vertical="center"/>
    </xf>
    <xf numFmtId="179" fontId="4" fillId="0" borderId="100" xfId="0" applyNumberFormat="1" applyFont="1" applyFill="1" applyBorder="1" applyAlignment="1" applyProtection="1">
      <alignment horizontal="center" vertical="center"/>
      <protection/>
    </xf>
    <xf numFmtId="179" fontId="4" fillId="0" borderId="101" xfId="0" applyNumberFormat="1" applyFont="1" applyFill="1" applyBorder="1" applyAlignment="1" applyProtection="1">
      <alignment horizontal="center" vertical="center"/>
      <protection/>
    </xf>
    <xf numFmtId="179" fontId="4" fillId="0" borderId="102" xfId="0" applyNumberFormat="1" applyFont="1" applyFill="1" applyBorder="1" applyAlignment="1" applyProtection="1">
      <alignment horizontal="center" vertical="center"/>
      <protection/>
    </xf>
    <xf numFmtId="179" fontId="10" fillId="0" borderId="25" xfId="0" applyNumberFormat="1" applyFont="1" applyFill="1" applyBorder="1" applyAlignment="1">
      <alignment horizontal="right" vertical="center"/>
    </xf>
    <xf numFmtId="179" fontId="10" fillId="0" borderId="33" xfId="0" applyNumberFormat="1" applyFont="1" applyFill="1" applyBorder="1" applyAlignment="1">
      <alignment horizontal="right" vertical="center"/>
    </xf>
    <xf numFmtId="179" fontId="4" fillId="0" borderId="39" xfId="0" applyNumberFormat="1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 vertical="center"/>
    </xf>
    <xf numFmtId="176" fontId="4" fillId="28" borderId="48" xfId="0" applyNumberFormat="1" applyFont="1" applyFill="1" applyBorder="1" applyAlignment="1" applyProtection="1">
      <alignment horizontal="center" vertical="center"/>
      <protection locked="0"/>
    </xf>
    <xf numFmtId="176" fontId="4" fillId="28" borderId="46" xfId="0" applyNumberFormat="1" applyFont="1" applyFill="1" applyBorder="1" applyAlignment="1" applyProtection="1">
      <alignment horizontal="center" vertical="center"/>
      <protection locked="0"/>
    </xf>
    <xf numFmtId="177" fontId="8" fillId="0" borderId="48" xfId="0" applyNumberFormat="1" applyFont="1" applyFill="1" applyBorder="1" applyAlignment="1">
      <alignment horizontal="right" vertical="center"/>
    </xf>
    <xf numFmtId="0" fontId="4" fillId="28" borderId="46" xfId="0" applyFont="1" applyFill="1" applyBorder="1" applyAlignment="1" applyProtection="1">
      <alignment horizontal="center" vertical="center" shrinkToFit="1"/>
      <protection locked="0"/>
    </xf>
    <xf numFmtId="177" fontId="18" fillId="0" borderId="0" xfId="0" applyNumberFormat="1" applyFont="1" applyFill="1" applyAlignment="1">
      <alignment horizontal="right" vertical="center"/>
    </xf>
    <xf numFmtId="177" fontId="18" fillId="0" borderId="27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top" shrinkToFit="1"/>
    </xf>
    <xf numFmtId="0" fontId="5" fillId="0" borderId="48" xfId="0" applyFont="1" applyFill="1" applyBorder="1" applyAlignment="1">
      <alignment horizontal="left" vertical="top" shrinkToFit="1"/>
    </xf>
    <xf numFmtId="187" fontId="4" fillId="28" borderId="48" xfId="0" applyNumberFormat="1" applyFont="1" applyFill="1" applyBorder="1" applyAlignment="1" applyProtection="1">
      <alignment horizontal="center" vertical="center"/>
      <protection locked="0"/>
    </xf>
    <xf numFmtId="187" fontId="4" fillId="28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9" fontId="4" fillId="0" borderId="103" xfId="0" applyNumberFormat="1" applyFont="1" applyFill="1" applyBorder="1" applyAlignment="1" applyProtection="1">
      <alignment horizontal="center" vertical="center"/>
      <protection/>
    </xf>
    <xf numFmtId="179" fontId="4" fillId="0" borderId="104" xfId="0" applyNumberFormat="1" applyFont="1" applyFill="1" applyBorder="1" applyAlignment="1" applyProtection="1">
      <alignment horizontal="center" vertical="center"/>
      <protection/>
    </xf>
    <xf numFmtId="179" fontId="4" fillId="0" borderId="105" xfId="0" applyNumberFormat="1" applyFont="1" applyFill="1" applyBorder="1" applyAlignment="1" applyProtection="1">
      <alignment horizontal="center" vertical="center"/>
      <protection/>
    </xf>
    <xf numFmtId="179" fontId="4" fillId="0" borderId="112" xfId="0" applyNumberFormat="1" applyFont="1" applyFill="1" applyBorder="1" applyAlignment="1" applyProtection="1">
      <alignment horizontal="center" vertical="center"/>
      <protection/>
    </xf>
    <xf numFmtId="179" fontId="4" fillId="0" borderId="113" xfId="0" applyNumberFormat="1" applyFont="1" applyFill="1" applyBorder="1" applyAlignment="1" applyProtection="1">
      <alignment horizontal="center" vertical="center"/>
      <protection/>
    </xf>
    <xf numFmtId="179" fontId="4" fillId="0" borderId="114" xfId="0" applyNumberFormat="1" applyFont="1" applyFill="1" applyBorder="1" applyAlignment="1" applyProtection="1">
      <alignment horizontal="center" vertical="center"/>
      <protection/>
    </xf>
    <xf numFmtId="179" fontId="10" fillId="0" borderId="103" xfId="0" applyNumberFormat="1" applyFont="1" applyFill="1" applyBorder="1" applyAlignment="1">
      <alignment horizontal="right" vertical="center"/>
    </xf>
    <xf numFmtId="179" fontId="10" fillId="0" borderId="104" xfId="0" applyNumberFormat="1" applyFont="1" applyFill="1" applyBorder="1" applyAlignment="1">
      <alignment horizontal="right" vertical="center"/>
    </xf>
    <xf numFmtId="179" fontId="10" fillId="0" borderId="105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177" fontId="8" fillId="0" borderId="48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right"/>
    </xf>
    <xf numFmtId="0" fontId="0" fillId="0" borderId="52" xfId="0" applyFill="1" applyBorder="1" applyAlignment="1">
      <alignment horizontal="right"/>
    </xf>
    <xf numFmtId="0" fontId="0" fillId="0" borderId="51" xfId="0" applyFill="1" applyBorder="1" applyAlignment="1">
      <alignment horizontal="center"/>
    </xf>
    <xf numFmtId="179" fontId="4" fillId="0" borderId="26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03" xfId="0" applyFont="1" applyFill="1" applyBorder="1" applyAlignment="1">
      <alignment horizontal="center"/>
    </xf>
    <xf numFmtId="0" fontId="11" fillId="0" borderId="104" xfId="0" applyFont="1" applyFill="1" applyBorder="1" applyAlignment="1">
      <alignment horizontal="center"/>
    </xf>
    <xf numFmtId="0" fontId="11" fillId="0" borderId="10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11" fillId="0" borderId="100" xfId="0" applyFont="1" applyFill="1" applyBorder="1" applyAlignment="1">
      <alignment horizontal="center"/>
    </xf>
    <xf numFmtId="0" fontId="11" fillId="0" borderId="101" xfId="0" applyFont="1" applyFill="1" applyBorder="1" applyAlignment="1">
      <alignment horizontal="center"/>
    </xf>
    <xf numFmtId="0" fontId="11" fillId="0" borderId="102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right"/>
    </xf>
    <xf numFmtId="0" fontId="0" fillId="0" borderId="3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179" fontId="4" fillId="0" borderId="76" xfId="0" applyNumberFormat="1" applyFont="1" applyFill="1" applyBorder="1" applyAlignment="1">
      <alignment horizontal="right" vertical="center"/>
    </xf>
    <xf numFmtId="181" fontId="5" fillId="0" borderId="18" xfId="0" applyNumberFormat="1" applyFont="1" applyFill="1" applyBorder="1" applyAlignment="1">
      <alignment horizontal="left" vertical="top" wrapText="1"/>
    </xf>
    <xf numFmtId="181" fontId="5" fillId="0" borderId="0" xfId="0" applyNumberFormat="1" applyFont="1" applyFill="1" applyBorder="1" applyAlignment="1">
      <alignment horizontal="left" vertical="top" wrapText="1"/>
    </xf>
    <xf numFmtId="181" fontId="5" fillId="0" borderId="14" xfId="0" applyNumberFormat="1" applyFont="1" applyFill="1" applyBorder="1" applyAlignment="1">
      <alignment horizontal="left" vertical="top" wrapText="1"/>
    </xf>
    <xf numFmtId="179" fontId="4" fillId="0" borderId="77" xfId="0" applyNumberFormat="1" applyFon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 shrinkToFit="1"/>
    </xf>
    <xf numFmtId="179" fontId="4" fillId="0" borderId="75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0" borderId="50" xfId="0" applyFill="1" applyBorder="1" applyAlignment="1">
      <alignment horizontal="right"/>
    </xf>
    <xf numFmtId="0" fontId="10" fillId="0" borderId="74" xfId="0" applyFont="1" applyFill="1" applyBorder="1" applyAlignment="1">
      <alignment horizontal="right" vertical="center"/>
    </xf>
    <xf numFmtId="179" fontId="10" fillId="28" borderId="37" xfId="0" applyNumberFormat="1" applyFont="1" applyFill="1" applyBorder="1" applyAlignment="1" applyProtection="1">
      <alignment horizontal="right" vertical="center"/>
      <protection locked="0"/>
    </xf>
    <xf numFmtId="179" fontId="10" fillId="28" borderId="45" xfId="0" applyNumberFormat="1" applyFont="1" applyFill="1" applyBorder="1" applyAlignment="1" applyProtection="1">
      <alignment horizontal="right" vertical="center"/>
      <protection locked="0"/>
    </xf>
    <xf numFmtId="0" fontId="10" fillId="0" borderId="112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 vertical="center" wrapText="1" shrinkToFit="1"/>
    </xf>
    <xf numFmtId="0" fontId="12" fillId="0" borderId="50" xfId="0" applyFont="1" applyFill="1" applyBorder="1" applyAlignment="1">
      <alignment horizontal="center" vertical="center" wrapText="1" shrinkToFit="1"/>
    </xf>
    <xf numFmtId="0" fontId="0" fillId="0" borderId="42" xfId="0" applyFill="1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179" fontId="10" fillId="0" borderId="53" xfId="0" applyNumberFormat="1" applyFont="1" applyFill="1" applyBorder="1" applyAlignment="1">
      <alignment horizontal="right" vertical="center"/>
    </xf>
    <xf numFmtId="179" fontId="10" fillId="0" borderId="37" xfId="0" applyNumberFormat="1" applyFont="1" applyFill="1" applyBorder="1" applyAlignment="1">
      <alignment horizontal="right" vertical="center"/>
    </xf>
    <xf numFmtId="0" fontId="10" fillId="0" borderId="45" xfId="0" applyFont="1" applyFill="1" applyBorder="1" applyAlignment="1">
      <alignment horizontal="right" vertical="center"/>
    </xf>
    <xf numFmtId="0" fontId="0" fillId="0" borderId="75" xfId="0" applyFill="1" applyBorder="1" applyAlignment="1">
      <alignment horizontal="center"/>
    </xf>
    <xf numFmtId="0" fontId="0" fillId="0" borderId="115" xfId="0" applyFill="1" applyBorder="1" applyAlignment="1">
      <alignment horizontal="center"/>
    </xf>
    <xf numFmtId="0" fontId="18" fillId="0" borderId="27" xfId="0" applyFont="1" applyFill="1" applyBorder="1" applyAlignment="1">
      <alignment horizontal="right" vertical="center"/>
    </xf>
    <xf numFmtId="0" fontId="10" fillId="0" borderId="78" xfId="0" applyFont="1" applyFill="1" applyBorder="1" applyAlignment="1">
      <alignment horizontal="right" vertical="center"/>
    </xf>
    <xf numFmtId="179" fontId="10" fillId="0" borderId="109" xfId="0" applyNumberFormat="1" applyFont="1" applyFill="1" applyBorder="1" applyAlignment="1">
      <alignment horizontal="center" vertical="center"/>
    </xf>
    <xf numFmtId="179" fontId="10" fillId="0" borderId="110" xfId="0" applyNumberFormat="1" applyFont="1" applyFill="1" applyBorder="1" applyAlignment="1">
      <alignment horizontal="center" vertical="center"/>
    </xf>
    <xf numFmtId="179" fontId="10" fillId="0" borderId="111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179" fontId="10" fillId="0" borderId="74" xfId="0" applyNumberFormat="1" applyFont="1" applyFill="1" applyBorder="1" applyAlignment="1">
      <alignment horizontal="right" vertical="center"/>
    </xf>
    <xf numFmtId="179" fontId="10" fillId="0" borderId="78" xfId="0" applyNumberFormat="1" applyFont="1" applyFill="1" applyBorder="1" applyAlignment="1">
      <alignment horizontal="right" vertical="center"/>
    </xf>
    <xf numFmtId="179" fontId="10" fillId="0" borderId="12" xfId="0" applyNumberFormat="1" applyFont="1" applyFill="1" applyBorder="1" applyAlignment="1">
      <alignment horizontal="right" vertical="center"/>
    </xf>
    <xf numFmtId="179" fontId="10" fillId="0" borderId="47" xfId="0" applyNumberFormat="1" applyFont="1" applyFill="1" applyBorder="1" applyAlignment="1">
      <alignment horizontal="right" vertical="center"/>
    </xf>
    <xf numFmtId="179" fontId="10" fillId="0" borderId="52" xfId="0" applyNumberFormat="1" applyFont="1" applyFill="1" applyBorder="1" applyAlignment="1">
      <alignment horizontal="right" vertical="center"/>
    </xf>
    <xf numFmtId="179" fontId="10" fillId="0" borderId="24" xfId="0" applyNumberFormat="1" applyFont="1" applyFill="1" applyBorder="1" applyAlignment="1">
      <alignment horizontal="right" vertical="center"/>
    </xf>
    <xf numFmtId="179" fontId="10" fillId="0" borderId="116" xfId="0" applyNumberFormat="1" applyFont="1" applyFill="1" applyBorder="1" applyAlignment="1">
      <alignment horizontal="right" vertical="center"/>
    </xf>
    <xf numFmtId="179" fontId="10" fillId="0" borderId="117" xfId="0" applyNumberFormat="1" applyFont="1" applyFill="1" applyBorder="1" applyAlignment="1">
      <alignment horizontal="right" vertical="center"/>
    </xf>
    <xf numFmtId="179" fontId="10" fillId="0" borderId="118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179" fontId="4" fillId="0" borderId="78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80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179" fontId="8" fillId="0" borderId="48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179" fontId="10" fillId="0" borderId="23" xfId="0" applyNumberFormat="1" applyFont="1" applyFill="1" applyBorder="1" applyAlignment="1">
      <alignment horizontal="right" vertical="center"/>
    </xf>
    <xf numFmtId="179" fontId="10" fillId="0" borderId="26" xfId="0" applyNumberFormat="1" applyFont="1" applyFill="1" applyBorder="1" applyAlignment="1">
      <alignment horizontal="right" vertical="center"/>
    </xf>
    <xf numFmtId="179" fontId="10" fillId="0" borderId="76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top"/>
    </xf>
    <xf numFmtId="177" fontId="4" fillId="0" borderId="33" xfId="0" applyNumberFormat="1" applyFont="1" applyFill="1" applyBorder="1" applyAlignment="1">
      <alignment horizontal="right" vertical="top"/>
    </xf>
    <xf numFmtId="0" fontId="0" fillId="0" borderId="29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179" fontId="10" fillId="0" borderId="42" xfId="0" applyNumberFormat="1" applyFont="1" applyFill="1" applyBorder="1" applyAlignment="1">
      <alignment horizontal="right" vertical="center"/>
    </xf>
    <xf numFmtId="177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183" fontId="10" fillId="0" borderId="100" xfId="0" applyNumberFormat="1" applyFont="1" applyFill="1" applyBorder="1" applyAlignment="1">
      <alignment horizontal="right" vertical="center"/>
    </xf>
    <xf numFmtId="183" fontId="10" fillId="0" borderId="101" xfId="0" applyNumberFormat="1" applyFont="1" applyFill="1" applyBorder="1" applyAlignment="1">
      <alignment horizontal="right" vertical="center"/>
    </xf>
    <xf numFmtId="183" fontId="10" fillId="0" borderId="102" xfId="0" applyNumberFormat="1" applyFont="1" applyFill="1" applyBorder="1" applyAlignment="1">
      <alignment horizontal="right" vertical="center"/>
    </xf>
    <xf numFmtId="183" fontId="10" fillId="0" borderId="116" xfId="0" applyNumberFormat="1" applyFont="1" applyFill="1" applyBorder="1" applyAlignment="1">
      <alignment horizontal="right" vertical="center"/>
    </xf>
    <xf numFmtId="183" fontId="10" fillId="0" borderId="117" xfId="0" applyNumberFormat="1" applyFont="1" applyFill="1" applyBorder="1" applyAlignment="1">
      <alignment horizontal="right" vertical="center"/>
    </xf>
    <xf numFmtId="183" fontId="10" fillId="0" borderId="118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1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6</xdr:row>
      <xdr:rowOff>9525</xdr:rowOff>
    </xdr:from>
    <xdr:to>
      <xdr:col>7</xdr:col>
      <xdr:colOff>390525</xdr:colOff>
      <xdr:row>6</xdr:row>
      <xdr:rowOff>314325</xdr:rowOff>
    </xdr:to>
    <xdr:sp>
      <xdr:nvSpPr>
        <xdr:cNvPr id="1" name="楕円 13"/>
        <xdr:cNvSpPr>
          <a:spLocks/>
        </xdr:cNvSpPr>
      </xdr:nvSpPr>
      <xdr:spPr>
        <a:xfrm>
          <a:off x="3019425" y="2009775"/>
          <a:ext cx="304800" cy="3048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8</xdr:row>
      <xdr:rowOff>9525</xdr:rowOff>
    </xdr:from>
    <xdr:to>
      <xdr:col>10</xdr:col>
      <xdr:colOff>390525</xdr:colOff>
      <xdr:row>8</xdr:row>
      <xdr:rowOff>314325</xdr:rowOff>
    </xdr:to>
    <xdr:sp>
      <xdr:nvSpPr>
        <xdr:cNvPr id="2" name="楕円 14"/>
        <xdr:cNvSpPr>
          <a:spLocks/>
        </xdr:cNvSpPr>
      </xdr:nvSpPr>
      <xdr:spPr>
        <a:xfrm>
          <a:off x="4238625" y="2657475"/>
          <a:ext cx="304800" cy="3048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8</xdr:row>
      <xdr:rowOff>9525</xdr:rowOff>
    </xdr:from>
    <xdr:to>
      <xdr:col>18</xdr:col>
      <xdr:colOff>390525</xdr:colOff>
      <xdr:row>8</xdr:row>
      <xdr:rowOff>314325</xdr:rowOff>
    </xdr:to>
    <xdr:sp>
      <xdr:nvSpPr>
        <xdr:cNvPr id="3" name="楕円 15"/>
        <xdr:cNvSpPr>
          <a:spLocks/>
        </xdr:cNvSpPr>
      </xdr:nvSpPr>
      <xdr:spPr>
        <a:xfrm>
          <a:off x="7791450" y="2657475"/>
          <a:ext cx="304800" cy="3048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18</xdr:row>
      <xdr:rowOff>9525</xdr:rowOff>
    </xdr:from>
    <xdr:to>
      <xdr:col>2</xdr:col>
      <xdr:colOff>390525</xdr:colOff>
      <xdr:row>18</xdr:row>
      <xdr:rowOff>314325</xdr:rowOff>
    </xdr:to>
    <xdr:sp>
      <xdr:nvSpPr>
        <xdr:cNvPr id="4" name="楕円 16"/>
        <xdr:cNvSpPr>
          <a:spLocks/>
        </xdr:cNvSpPr>
      </xdr:nvSpPr>
      <xdr:spPr>
        <a:xfrm>
          <a:off x="685800" y="5895975"/>
          <a:ext cx="304800" cy="3048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17</xdr:row>
      <xdr:rowOff>9525</xdr:rowOff>
    </xdr:from>
    <xdr:to>
      <xdr:col>13</xdr:col>
      <xdr:colOff>390525</xdr:colOff>
      <xdr:row>17</xdr:row>
      <xdr:rowOff>314325</xdr:rowOff>
    </xdr:to>
    <xdr:sp>
      <xdr:nvSpPr>
        <xdr:cNvPr id="5" name="楕円 17"/>
        <xdr:cNvSpPr>
          <a:spLocks/>
        </xdr:cNvSpPr>
      </xdr:nvSpPr>
      <xdr:spPr>
        <a:xfrm>
          <a:off x="5638800" y="5572125"/>
          <a:ext cx="304800" cy="3048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18</xdr:row>
      <xdr:rowOff>9525</xdr:rowOff>
    </xdr:from>
    <xdr:to>
      <xdr:col>18</xdr:col>
      <xdr:colOff>390525</xdr:colOff>
      <xdr:row>18</xdr:row>
      <xdr:rowOff>314325</xdr:rowOff>
    </xdr:to>
    <xdr:sp>
      <xdr:nvSpPr>
        <xdr:cNvPr id="6" name="楕円 18"/>
        <xdr:cNvSpPr>
          <a:spLocks/>
        </xdr:cNvSpPr>
      </xdr:nvSpPr>
      <xdr:spPr>
        <a:xfrm>
          <a:off x="7791450" y="5895975"/>
          <a:ext cx="304800" cy="3048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9525</xdr:rowOff>
    </xdr:from>
    <xdr:to>
      <xdr:col>2</xdr:col>
      <xdr:colOff>390525</xdr:colOff>
      <xdr:row>28</xdr:row>
      <xdr:rowOff>314325</xdr:rowOff>
    </xdr:to>
    <xdr:sp>
      <xdr:nvSpPr>
        <xdr:cNvPr id="7" name="楕円 19"/>
        <xdr:cNvSpPr>
          <a:spLocks/>
        </xdr:cNvSpPr>
      </xdr:nvSpPr>
      <xdr:spPr>
        <a:xfrm>
          <a:off x="685800" y="9134475"/>
          <a:ext cx="304800" cy="3048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10</xdr:col>
      <xdr:colOff>390525</xdr:colOff>
      <xdr:row>28</xdr:row>
      <xdr:rowOff>314325</xdr:rowOff>
    </xdr:to>
    <xdr:sp>
      <xdr:nvSpPr>
        <xdr:cNvPr id="8" name="楕円 20"/>
        <xdr:cNvSpPr>
          <a:spLocks/>
        </xdr:cNvSpPr>
      </xdr:nvSpPr>
      <xdr:spPr>
        <a:xfrm>
          <a:off x="4238625" y="9134475"/>
          <a:ext cx="304800" cy="3048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28</xdr:row>
      <xdr:rowOff>9525</xdr:rowOff>
    </xdr:from>
    <xdr:to>
      <xdr:col>18</xdr:col>
      <xdr:colOff>390525</xdr:colOff>
      <xdr:row>28</xdr:row>
      <xdr:rowOff>314325</xdr:rowOff>
    </xdr:to>
    <xdr:sp>
      <xdr:nvSpPr>
        <xdr:cNvPr id="9" name="楕円 21"/>
        <xdr:cNvSpPr>
          <a:spLocks/>
        </xdr:cNvSpPr>
      </xdr:nvSpPr>
      <xdr:spPr>
        <a:xfrm>
          <a:off x="7791450" y="9134475"/>
          <a:ext cx="304800" cy="3048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38</xdr:row>
      <xdr:rowOff>9525</xdr:rowOff>
    </xdr:from>
    <xdr:to>
      <xdr:col>2</xdr:col>
      <xdr:colOff>371475</xdr:colOff>
      <xdr:row>38</xdr:row>
      <xdr:rowOff>314325</xdr:rowOff>
    </xdr:to>
    <xdr:sp>
      <xdr:nvSpPr>
        <xdr:cNvPr id="10" name="楕円 22"/>
        <xdr:cNvSpPr>
          <a:spLocks/>
        </xdr:cNvSpPr>
      </xdr:nvSpPr>
      <xdr:spPr>
        <a:xfrm>
          <a:off x="676275" y="12372975"/>
          <a:ext cx="295275" cy="3048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38</xdr:row>
      <xdr:rowOff>9525</xdr:rowOff>
    </xdr:from>
    <xdr:to>
      <xdr:col>10</xdr:col>
      <xdr:colOff>390525</xdr:colOff>
      <xdr:row>38</xdr:row>
      <xdr:rowOff>314325</xdr:rowOff>
    </xdr:to>
    <xdr:sp>
      <xdr:nvSpPr>
        <xdr:cNvPr id="11" name="楕円 23"/>
        <xdr:cNvSpPr>
          <a:spLocks/>
        </xdr:cNvSpPr>
      </xdr:nvSpPr>
      <xdr:spPr>
        <a:xfrm>
          <a:off x="4238625" y="12372975"/>
          <a:ext cx="304800" cy="3048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38</xdr:row>
      <xdr:rowOff>9525</xdr:rowOff>
    </xdr:from>
    <xdr:to>
      <xdr:col>18</xdr:col>
      <xdr:colOff>390525</xdr:colOff>
      <xdr:row>38</xdr:row>
      <xdr:rowOff>314325</xdr:rowOff>
    </xdr:to>
    <xdr:sp>
      <xdr:nvSpPr>
        <xdr:cNvPr id="12" name="楕円 24"/>
        <xdr:cNvSpPr>
          <a:spLocks/>
        </xdr:cNvSpPr>
      </xdr:nvSpPr>
      <xdr:spPr>
        <a:xfrm>
          <a:off x="7791450" y="12372975"/>
          <a:ext cx="304800" cy="3048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8"/>
  <sheetViews>
    <sheetView showGridLines="0" zoomScale="70" zoomScaleNormal="70" zoomScalePageLayoutView="0" workbookViewId="0" topLeftCell="A1">
      <selection activeCell="T36" sqref="T36"/>
    </sheetView>
  </sheetViews>
  <sheetFormatPr defaultColWidth="9.00390625" defaultRowHeight="13.5"/>
  <cols>
    <col min="1" max="1" width="1.75390625" style="474" customWidth="1"/>
    <col min="2" max="8" width="6.125" style="474" customWidth="1"/>
    <col min="9" max="9" width="3.75390625" style="474" customWidth="1"/>
    <col min="10" max="16" width="6.125" style="474" customWidth="1"/>
    <col min="17" max="17" width="3.75390625" style="474" customWidth="1"/>
    <col min="18" max="24" width="6.125" style="474" customWidth="1"/>
    <col min="25" max="25" width="39.25390625" style="474" customWidth="1"/>
    <col min="26" max="16384" width="9.00390625" style="474" customWidth="1"/>
  </cols>
  <sheetData>
    <row r="1" spans="2:24" ht="30" customHeight="1">
      <c r="B1" s="555" t="s">
        <v>411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</row>
    <row r="2" spans="2:24" ht="25.5" customHeight="1"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</row>
    <row r="3" spans="3:20" ht="25.5" customHeight="1">
      <c r="C3" s="476"/>
      <c r="N3" s="474" t="s">
        <v>412</v>
      </c>
      <c r="R3" s="477"/>
      <c r="S3" s="478"/>
      <c r="T3" s="474" t="s">
        <v>413</v>
      </c>
    </row>
    <row r="4" ht="25.5" customHeight="1">
      <c r="C4" s="476"/>
    </row>
    <row r="5" spans="2:24" s="479" customFormat="1" ht="25.5" customHeight="1">
      <c r="B5" s="556">
        <v>40544</v>
      </c>
      <c r="C5" s="557"/>
      <c r="D5" s="557"/>
      <c r="E5" s="557"/>
      <c r="F5" s="557"/>
      <c r="G5" s="557"/>
      <c r="H5" s="558"/>
      <c r="J5" s="552">
        <v>40575</v>
      </c>
      <c r="K5" s="553"/>
      <c r="L5" s="553"/>
      <c r="M5" s="553"/>
      <c r="N5" s="553"/>
      <c r="O5" s="553"/>
      <c r="P5" s="554"/>
      <c r="R5" s="552">
        <v>40603</v>
      </c>
      <c r="S5" s="553"/>
      <c r="T5" s="553"/>
      <c r="U5" s="553"/>
      <c r="V5" s="553"/>
      <c r="W5" s="553"/>
      <c r="X5" s="554"/>
    </row>
    <row r="6" spans="2:24" s="480" customFormat="1" ht="25.5" customHeight="1">
      <c r="B6" s="481" t="s">
        <v>414</v>
      </c>
      <c r="C6" s="482" t="s">
        <v>415</v>
      </c>
      <c r="D6" s="482" t="s">
        <v>416</v>
      </c>
      <c r="E6" s="482" t="s">
        <v>417</v>
      </c>
      <c r="F6" s="482" t="s">
        <v>418</v>
      </c>
      <c r="G6" s="482" t="s">
        <v>419</v>
      </c>
      <c r="H6" s="483" t="s">
        <v>420</v>
      </c>
      <c r="J6" s="481" t="s">
        <v>414</v>
      </c>
      <c r="K6" s="482" t="s">
        <v>415</v>
      </c>
      <c r="L6" s="482" t="s">
        <v>416</v>
      </c>
      <c r="M6" s="482" t="s">
        <v>417</v>
      </c>
      <c r="N6" s="482" t="s">
        <v>418</v>
      </c>
      <c r="O6" s="482" t="s">
        <v>419</v>
      </c>
      <c r="P6" s="483" t="s">
        <v>420</v>
      </c>
      <c r="R6" s="481" t="s">
        <v>414</v>
      </c>
      <c r="S6" s="482" t="s">
        <v>415</v>
      </c>
      <c r="T6" s="482" t="s">
        <v>416</v>
      </c>
      <c r="U6" s="482" t="s">
        <v>417</v>
      </c>
      <c r="V6" s="482" t="s">
        <v>418</v>
      </c>
      <c r="W6" s="482" t="s">
        <v>419</v>
      </c>
      <c r="X6" s="483" t="s">
        <v>420</v>
      </c>
    </row>
    <row r="7" spans="2:24" s="484" customFormat="1" ht="25.5" customHeight="1">
      <c r="B7" s="485"/>
      <c r="C7" s="486"/>
      <c r="D7" s="486"/>
      <c r="E7" s="486"/>
      <c r="F7" s="482"/>
      <c r="G7" s="486">
        <v>1</v>
      </c>
      <c r="H7" s="487">
        <v>2</v>
      </c>
      <c r="I7" s="488"/>
      <c r="J7" s="485"/>
      <c r="K7" s="482">
        <v>1</v>
      </c>
      <c r="L7" s="482">
        <v>2</v>
      </c>
      <c r="M7" s="482">
        <v>3</v>
      </c>
      <c r="N7" s="482">
        <v>4</v>
      </c>
      <c r="O7" s="482">
        <v>5</v>
      </c>
      <c r="P7" s="487">
        <v>6</v>
      </c>
      <c r="Q7" s="488"/>
      <c r="R7" s="485"/>
      <c r="S7" s="482">
        <v>1</v>
      </c>
      <c r="T7" s="482">
        <v>2</v>
      </c>
      <c r="U7" s="482">
        <v>3</v>
      </c>
      <c r="V7" s="482">
        <v>4</v>
      </c>
      <c r="W7" s="482">
        <v>5</v>
      </c>
      <c r="X7" s="487">
        <v>6</v>
      </c>
    </row>
    <row r="8" spans="2:24" s="484" customFormat="1" ht="25.5" customHeight="1">
      <c r="B8" s="481">
        <v>3</v>
      </c>
      <c r="C8" s="482">
        <v>4</v>
      </c>
      <c r="D8" s="482">
        <v>5</v>
      </c>
      <c r="E8" s="482">
        <v>6</v>
      </c>
      <c r="F8" s="482">
        <v>7</v>
      </c>
      <c r="G8" s="489">
        <v>8</v>
      </c>
      <c r="H8" s="490">
        <v>9</v>
      </c>
      <c r="I8" s="488"/>
      <c r="J8" s="481">
        <v>7</v>
      </c>
      <c r="K8" s="482">
        <v>8</v>
      </c>
      <c r="L8" s="482">
        <v>9</v>
      </c>
      <c r="M8" s="482">
        <v>10</v>
      </c>
      <c r="N8" s="486">
        <v>11</v>
      </c>
      <c r="O8" s="489">
        <v>12</v>
      </c>
      <c r="P8" s="490">
        <v>13</v>
      </c>
      <c r="Q8" s="488"/>
      <c r="R8" s="481">
        <v>7</v>
      </c>
      <c r="S8" s="482">
        <v>8</v>
      </c>
      <c r="T8" s="482">
        <v>9</v>
      </c>
      <c r="U8" s="482">
        <v>10</v>
      </c>
      <c r="V8" s="482">
        <v>11</v>
      </c>
      <c r="W8" s="489">
        <v>12</v>
      </c>
      <c r="X8" s="490">
        <v>13</v>
      </c>
    </row>
    <row r="9" spans="2:24" s="484" customFormat="1" ht="25.5" customHeight="1">
      <c r="B9" s="481">
        <v>10</v>
      </c>
      <c r="C9" s="486">
        <v>11</v>
      </c>
      <c r="D9" s="482">
        <v>12</v>
      </c>
      <c r="E9" s="482">
        <v>13</v>
      </c>
      <c r="F9" s="482">
        <v>14</v>
      </c>
      <c r="G9" s="482">
        <v>15</v>
      </c>
      <c r="H9" s="487">
        <v>16</v>
      </c>
      <c r="I9" s="488"/>
      <c r="J9" s="481">
        <v>14</v>
      </c>
      <c r="K9" s="482">
        <v>15</v>
      </c>
      <c r="L9" s="491">
        <v>16</v>
      </c>
      <c r="M9" s="482">
        <v>17</v>
      </c>
      <c r="N9" s="482">
        <v>18</v>
      </c>
      <c r="O9" s="482">
        <v>19</v>
      </c>
      <c r="P9" s="487">
        <v>20</v>
      </c>
      <c r="Q9" s="488"/>
      <c r="R9" s="481">
        <v>14</v>
      </c>
      <c r="S9" s="482">
        <v>15</v>
      </c>
      <c r="T9" s="482">
        <v>16</v>
      </c>
      <c r="U9" s="482">
        <v>17</v>
      </c>
      <c r="V9" s="482">
        <v>18</v>
      </c>
      <c r="W9" s="491">
        <v>19</v>
      </c>
      <c r="X9" s="492">
        <v>20</v>
      </c>
    </row>
    <row r="10" spans="2:24" s="484" customFormat="1" ht="25.5" customHeight="1">
      <c r="B10" s="481">
        <v>17</v>
      </c>
      <c r="C10" s="482">
        <v>18</v>
      </c>
      <c r="D10" s="482">
        <v>19</v>
      </c>
      <c r="E10" s="482">
        <v>20</v>
      </c>
      <c r="F10" s="482">
        <v>21</v>
      </c>
      <c r="G10" s="493">
        <v>22</v>
      </c>
      <c r="H10" s="494">
        <v>23</v>
      </c>
      <c r="I10" s="488"/>
      <c r="J10" s="481">
        <v>21</v>
      </c>
      <c r="K10" s="482">
        <v>22</v>
      </c>
      <c r="L10" s="486">
        <v>23</v>
      </c>
      <c r="M10" s="482">
        <v>24</v>
      </c>
      <c r="N10" s="482">
        <v>25</v>
      </c>
      <c r="O10" s="493">
        <v>26</v>
      </c>
      <c r="P10" s="494">
        <v>27</v>
      </c>
      <c r="Q10" s="488"/>
      <c r="R10" s="481">
        <v>21</v>
      </c>
      <c r="S10" s="482">
        <v>22</v>
      </c>
      <c r="T10" s="482">
        <v>23</v>
      </c>
      <c r="U10" s="482">
        <v>24</v>
      </c>
      <c r="V10" s="482">
        <v>25</v>
      </c>
      <c r="W10" s="493">
        <v>26</v>
      </c>
      <c r="X10" s="494">
        <v>27</v>
      </c>
    </row>
    <row r="11" spans="2:24" s="484" customFormat="1" ht="25.5" customHeight="1">
      <c r="B11" s="481">
        <v>24</v>
      </c>
      <c r="C11" s="482">
        <v>25</v>
      </c>
      <c r="D11" s="482">
        <v>26</v>
      </c>
      <c r="E11" s="482">
        <v>27</v>
      </c>
      <c r="F11" s="482">
        <v>28</v>
      </c>
      <c r="G11" s="482">
        <v>29</v>
      </c>
      <c r="H11" s="487">
        <v>30</v>
      </c>
      <c r="I11" s="488"/>
      <c r="J11" s="481">
        <v>28</v>
      </c>
      <c r="K11" s="486"/>
      <c r="L11" s="482"/>
      <c r="M11" s="482"/>
      <c r="N11" s="482"/>
      <c r="O11" s="482"/>
      <c r="P11" s="487"/>
      <c r="Q11" s="488"/>
      <c r="R11" s="481">
        <v>28</v>
      </c>
      <c r="S11" s="482">
        <v>29</v>
      </c>
      <c r="T11" s="482">
        <v>30</v>
      </c>
      <c r="U11" s="482">
        <v>31</v>
      </c>
      <c r="V11" s="482"/>
      <c r="W11" s="482"/>
      <c r="X11" s="487"/>
    </row>
    <row r="12" spans="2:24" s="484" customFormat="1" ht="25.5" customHeight="1">
      <c r="B12" s="495">
        <v>31</v>
      </c>
      <c r="C12" s="496"/>
      <c r="D12" s="496"/>
      <c r="E12" s="496"/>
      <c r="F12" s="496"/>
      <c r="G12" s="496"/>
      <c r="H12" s="497"/>
      <c r="I12" s="488"/>
      <c r="J12" s="498"/>
      <c r="K12" s="499"/>
      <c r="L12" s="499"/>
      <c r="M12" s="499"/>
      <c r="N12" s="499"/>
      <c r="O12" s="499"/>
      <c r="P12" s="500"/>
      <c r="Q12" s="488"/>
      <c r="R12" s="495"/>
      <c r="S12" s="496"/>
      <c r="T12" s="496"/>
      <c r="U12" s="496"/>
      <c r="V12" s="496"/>
      <c r="W12" s="496"/>
      <c r="X12" s="497"/>
    </row>
    <row r="13" spans="2:24" s="484" customFormat="1" ht="25.5" customHeight="1">
      <c r="B13" s="501"/>
      <c r="C13" s="502"/>
      <c r="D13" s="502"/>
      <c r="E13" s="502"/>
      <c r="F13" s="502"/>
      <c r="G13" s="502"/>
      <c r="H13" s="503"/>
      <c r="J13" s="504"/>
      <c r="K13" s="505"/>
      <c r="L13" s="505"/>
      <c r="M13" s="505"/>
      <c r="N13" s="505"/>
      <c r="O13" s="505"/>
      <c r="P13" s="504"/>
      <c r="R13" s="501"/>
      <c r="S13" s="502"/>
      <c r="T13" s="502"/>
      <c r="U13" s="502"/>
      <c r="V13" s="502"/>
      <c r="W13" s="502"/>
      <c r="X13" s="503"/>
    </row>
    <row r="14" ht="25.5" customHeight="1"/>
    <row r="15" spans="2:24" s="479" customFormat="1" ht="25.5" customHeight="1">
      <c r="B15" s="552">
        <v>40634</v>
      </c>
      <c r="C15" s="553"/>
      <c r="D15" s="553"/>
      <c r="E15" s="553"/>
      <c r="F15" s="553"/>
      <c r="G15" s="553"/>
      <c r="H15" s="554"/>
      <c r="J15" s="552">
        <v>40664</v>
      </c>
      <c r="K15" s="553"/>
      <c r="L15" s="553"/>
      <c r="M15" s="553"/>
      <c r="N15" s="553"/>
      <c r="O15" s="553"/>
      <c r="P15" s="554"/>
      <c r="R15" s="552">
        <v>40695</v>
      </c>
      <c r="S15" s="553"/>
      <c r="T15" s="553"/>
      <c r="U15" s="553"/>
      <c r="V15" s="553"/>
      <c r="W15" s="553"/>
      <c r="X15" s="554"/>
    </row>
    <row r="16" spans="2:26" s="480" customFormat="1" ht="25.5" customHeight="1">
      <c r="B16" s="481" t="s">
        <v>414</v>
      </c>
      <c r="C16" s="482" t="s">
        <v>415</v>
      </c>
      <c r="D16" s="482" t="s">
        <v>416</v>
      </c>
      <c r="E16" s="482" t="s">
        <v>417</v>
      </c>
      <c r="F16" s="482" t="s">
        <v>418</v>
      </c>
      <c r="G16" s="482" t="s">
        <v>419</v>
      </c>
      <c r="H16" s="487" t="s">
        <v>420</v>
      </c>
      <c r="J16" s="481" t="s">
        <v>414</v>
      </c>
      <c r="K16" s="482" t="s">
        <v>415</v>
      </c>
      <c r="L16" s="482" t="s">
        <v>416</v>
      </c>
      <c r="M16" s="482" t="s">
        <v>417</v>
      </c>
      <c r="N16" s="482" t="s">
        <v>418</v>
      </c>
      <c r="O16" s="482" t="s">
        <v>419</v>
      </c>
      <c r="P16" s="487" t="s">
        <v>420</v>
      </c>
      <c r="R16" s="481" t="s">
        <v>414</v>
      </c>
      <c r="S16" s="482" t="s">
        <v>415</v>
      </c>
      <c r="T16" s="482" t="s">
        <v>416</v>
      </c>
      <c r="U16" s="482" t="s">
        <v>417</v>
      </c>
      <c r="V16" s="482" t="s">
        <v>418</v>
      </c>
      <c r="W16" s="482" t="s">
        <v>419</v>
      </c>
      <c r="X16" s="487" t="s">
        <v>420</v>
      </c>
      <c r="Z16" s="506"/>
    </row>
    <row r="17" spans="2:24" s="484" customFormat="1" ht="25.5" customHeight="1">
      <c r="B17" s="485"/>
      <c r="C17" s="482"/>
      <c r="D17" s="482"/>
      <c r="E17" s="482"/>
      <c r="F17" s="482">
        <v>1</v>
      </c>
      <c r="G17" s="482">
        <v>2</v>
      </c>
      <c r="H17" s="487">
        <v>3</v>
      </c>
      <c r="I17" s="488"/>
      <c r="J17" s="485"/>
      <c r="K17" s="482"/>
      <c r="L17" s="482"/>
      <c r="M17" s="486"/>
      <c r="N17" s="486"/>
      <c r="O17" s="482"/>
      <c r="P17" s="487">
        <v>1</v>
      </c>
      <c r="Q17" s="488"/>
      <c r="R17" s="485"/>
      <c r="S17" s="482"/>
      <c r="T17" s="482">
        <v>1</v>
      </c>
      <c r="U17" s="482">
        <v>2</v>
      </c>
      <c r="V17" s="482">
        <v>3</v>
      </c>
      <c r="W17" s="482">
        <v>4</v>
      </c>
      <c r="X17" s="487">
        <v>5</v>
      </c>
    </row>
    <row r="18" spans="2:24" s="484" customFormat="1" ht="25.5" customHeight="1">
      <c r="B18" s="481">
        <v>4</v>
      </c>
      <c r="C18" s="482">
        <v>5</v>
      </c>
      <c r="D18" s="482">
        <v>6</v>
      </c>
      <c r="E18" s="482">
        <v>7</v>
      </c>
      <c r="F18" s="482">
        <v>8</v>
      </c>
      <c r="G18" s="489">
        <v>9</v>
      </c>
      <c r="H18" s="490">
        <v>10</v>
      </c>
      <c r="I18" s="488"/>
      <c r="J18" s="481">
        <v>2</v>
      </c>
      <c r="K18" s="486">
        <v>3</v>
      </c>
      <c r="L18" s="486">
        <v>4</v>
      </c>
      <c r="M18" s="486">
        <v>5</v>
      </c>
      <c r="N18" s="482">
        <v>6</v>
      </c>
      <c r="O18" s="482">
        <v>7</v>
      </c>
      <c r="P18" s="487">
        <v>8</v>
      </c>
      <c r="Q18" s="488"/>
      <c r="R18" s="481">
        <v>6</v>
      </c>
      <c r="S18" s="482">
        <v>7</v>
      </c>
      <c r="T18" s="482">
        <v>8</v>
      </c>
      <c r="U18" s="482">
        <v>9</v>
      </c>
      <c r="V18" s="482">
        <v>10</v>
      </c>
      <c r="W18" s="489">
        <v>11</v>
      </c>
      <c r="X18" s="490">
        <v>12</v>
      </c>
    </row>
    <row r="19" spans="2:24" s="484" customFormat="1" ht="25.5" customHeight="1">
      <c r="B19" s="481">
        <v>11</v>
      </c>
      <c r="C19" s="482">
        <v>12</v>
      </c>
      <c r="D19" s="482">
        <v>13</v>
      </c>
      <c r="E19" s="482">
        <v>14</v>
      </c>
      <c r="F19" s="482">
        <v>15</v>
      </c>
      <c r="G19" s="482">
        <v>16</v>
      </c>
      <c r="H19" s="487">
        <v>17</v>
      </c>
      <c r="I19" s="488"/>
      <c r="J19" s="481">
        <v>9</v>
      </c>
      <c r="K19" s="482">
        <v>10</v>
      </c>
      <c r="L19" s="482">
        <v>11</v>
      </c>
      <c r="M19" s="482">
        <v>12</v>
      </c>
      <c r="N19" s="482">
        <v>13</v>
      </c>
      <c r="O19" s="489">
        <v>14</v>
      </c>
      <c r="P19" s="490">
        <v>15</v>
      </c>
      <c r="Q19" s="488"/>
      <c r="R19" s="481">
        <v>13</v>
      </c>
      <c r="S19" s="482">
        <v>14</v>
      </c>
      <c r="T19" s="482">
        <v>15</v>
      </c>
      <c r="U19" s="482">
        <v>16</v>
      </c>
      <c r="V19" s="482">
        <v>17</v>
      </c>
      <c r="W19" s="482">
        <v>18</v>
      </c>
      <c r="X19" s="487">
        <v>19</v>
      </c>
    </row>
    <row r="20" spans="2:24" s="484" customFormat="1" ht="25.5" customHeight="1">
      <c r="B20" s="481">
        <v>18</v>
      </c>
      <c r="C20" s="482">
        <v>19</v>
      </c>
      <c r="D20" s="482">
        <v>20</v>
      </c>
      <c r="E20" s="482">
        <v>21</v>
      </c>
      <c r="F20" s="482">
        <v>22</v>
      </c>
      <c r="G20" s="493">
        <v>23</v>
      </c>
      <c r="H20" s="494">
        <v>24</v>
      </c>
      <c r="I20" s="488"/>
      <c r="J20" s="481">
        <v>16</v>
      </c>
      <c r="K20" s="482">
        <v>17</v>
      </c>
      <c r="L20" s="482">
        <v>18</v>
      </c>
      <c r="M20" s="482">
        <v>19</v>
      </c>
      <c r="N20" s="482">
        <v>20</v>
      </c>
      <c r="O20" s="482">
        <v>21</v>
      </c>
      <c r="P20" s="487">
        <v>22</v>
      </c>
      <c r="Q20" s="488"/>
      <c r="R20" s="481">
        <v>20</v>
      </c>
      <c r="S20" s="482">
        <v>21</v>
      </c>
      <c r="T20" s="482">
        <v>22</v>
      </c>
      <c r="U20" s="482">
        <v>23</v>
      </c>
      <c r="V20" s="482">
        <v>24</v>
      </c>
      <c r="W20" s="493">
        <v>25</v>
      </c>
      <c r="X20" s="494">
        <v>26</v>
      </c>
    </row>
    <row r="21" spans="2:24" s="484" customFormat="1" ht="25.5" customHeight="1">
      <c r="B21" s="481">
        <v>25</v>
      </c>
      <c r="C21" s="482">
        <v>26</v>
      </c>
      <c r="D21" s="482">
        <v>27</v>
      </c>
      <c r="E21" s="491">
        <v>28</v>
      </c>
      <c r="F21" s="486">
        <v>29</v>
      </c>
      <c r="G21" s="482">
        <v>30</v>
      </c>
      <c r="H21" s="487"/>
      <c r="I21" s="488"/>
      <c r="J21" s="481">
        <v>23</v>
      </c>
      <c r="K21" s="482">
        <v>24</v>
      </c>
      <c r="L21" s="482">
        <v>25</v>
      </c>
      <c r="M21" s="482">
        <v>26</v>
      </c>
      <c r="N21" s="482">
        <v>27</v>
      </c>
      <c r="O21" s="493">
        <v>28</v>
      </c>
      <c r="P21" s="494">
        <v>29</v>
      </c>
      <c r="Q21" s="488"/>
      <c r="R21" s="481">
        <v>27</v>
      </c>
      <c r="S21" s="482">
        <v>28</v>
      </c>
      <c r="T21" s="482">
        <v>29</v>
      </c>
      <c r="U21" s="482">
        <v>30</v>
      </c>
      <c r="V21" s="482"/>
      <c r="W21" s="482"/>
      <c r="X21" s="487"/>
    </row>
    <row r="22" spans="2:24" s="484" customFormat="1" ht="25.5" customHeight="1">
      <c r="B22" s="495"/>
      <c r="C22" s="507"/>
      <c r="D22" s="507"/>
      <c r="E22" s="507"/>
      <c r="F22" s="507"/>
      <c r="G22" s="507"/>
      <c r="H22" s="508"/>
      <c r="I22" s="488"/>
      <c r="J22" s="495">
        <v>30</v>
      </c>
      <c r="K22" s="507">
        <v>31</v>
      </c>
      <c r="L22" s="507"/>
      <c r="M22" s="507"/>
      <c r="N22" s="507"/>
      <c r="O22" s="507"/>
      <c r="P22" s="508"/>
      <c r="Q22" s="488"/>
      <c r="R22" s="495"/>
      <c r="S22" s="507"/>
      <c r="T22" s="507"/>
      <c r="U22" s="507"/>
      <c r="V22" s="507"/>
      <c r="W22" s="507"/>
      <c r="X22" s="508"/>
    </row>
    <row r="23" spans="2:24" s="484" customFormat="1" ht="25.5" customHeight="1">
      <c r="B23" s="503"/>
      <c r="C23" s="503"/>
      <c r="D23" s="503"/>
      <c r="E23" s="503"/>
      <c r="F23" s="503"/>
      <c r="G23" s="503"/>
      <c r="H23" s="503"/>
      <c r="J23" s="509"/>
      <c r="K23" s="509"/>
      <c r="L23" s="509"/>
      <c r="M23" s="509"/>
      <c r="N23" s="509"/>
      <c r="O23" s="509"/>
      <c r="P23" s="509"/>
      <c r="R23" s="503"/>
      <c r="S23" s="503"/>
      <c r="T23" s="503"/>
      <c r="U23" s="503"/>
      <c r="V23" s="503"/>
      <c r="W23" s="503"/>
      <c r="X23" s="503"/>
    </row>
    <row r="24" ht="25.5" customHeight="1"/>
    <row r="25" spans="2:24" s="479" customFormat="1" ht="25.5" customHeight="1">
      <c r="B25" s="552">
        <v>40725</v>
      </c>
      <c r="C25" s="553"/>
      <c r="D25" s="553"/>
      <c r="E25" s="553"/>
      <c r="F25" s="553"/>
      <c r="G25" s="553"/>
      <c r="H25" s="554"/>
      <c r="J25" s="552">
        <v>40756</v>
      </c>
      <c r="K25" s="553"/>
      <c r="L25" s="553"/>
      <c r="M25" s="553"/>
      <c r="N25" s="553"/>
      <c r="O25" s="553"/>
      <c r="P25" s="554"/>
      <c r="R25" s="552">
        <v>40787</v>
      </c>
      <c r="S25" s="553"/>
      <c r="T25" s="553"/>
      <c r="U25" s="553"/>
      <c r="V25" s="553"/>
      <c r="W25" s="553"/>
      <c r="X25" s="554"/>
    </row>
    <row r="26" spans="2:24" s="480" customFormat="1" ht="25.5" customHeight="1">
      <c r="B26" s="481" t="s">
        <v>414</v>
      </c>
      <c r="C26" s="482" t="s">
        <v>415</v>
      </c>
      <c r="D26" s="482" t="s">
        <v>416</v>
      </c>
      <c r="E26" s="482" t="s">
        <v>417</v>
      </c>
      <c r="F26" s="482" t="s">
        <v>418</v>
      </c>
      <c r="G26" s="482" t="s">
        <v>419</v>
      </c>
      <c r="H26" s="487" t="s">
        <v>420</v>
      </c>
      <c r="J26" s="481" t="s">
        <v>414</v>
      </c>
      <c r="K26" s="482" t="s">
        <v>415</v>
      </c>
      <c r="L26" s="482" t="s">
        <v>416</v>
      </c>
      <c r="M26" s="482" t="s">
        <v>417</v>
      </c>
      <c r="N26" s="482" t="s">
        <v>418</v>
      </c>
      <c r="O26" s="482" t="s">
        <v>419</v>
      </c>
      <c r="P26" s="487" t="s">
        <v>420</v>
      </c>
      <c r="R26" s="481" t="s">
        <v>414</v>
      </c>
      <c r="S26" s="482" t="s">
        <v>415</v>
      </c>
      <c r="T26" s="482" t="s">
        <v>416</v>
      </c>
      <c r="U26" s="482" t="s">
        <v>417</v>
      </c>
      <c r="V26" s="482" t="s">
        <v>418</v>
      </c>
      <c r="W26" s="482" t="s">
        <v>419</v>
      </c>
      <c r="X26" s="487" t="s">
        <v>420</v>
      </c>
    </row>
    <row r="27" spans="2:24" s="484" customFormat="1" ht="25.5" customHeight="1">
      <c r="B27" s="485"/>
      <c r="C27" s="482"/>
      <c r="D27" s="482"/>
      <c r="E27" s="482"/>
      <c r="F27" s="482">
        <v>1</v>
      </c>
      <c r="G27" s="482">
        <v>2</v>
      </c>
      <c r="H27" s="487">
        <v>3</v>
      </c>
      <c r="I27" s="488"/>
      <c r="J27" s="485">
        <v>1</v>
      </c>
      <c r="K27" s="482">
        <v>2</v>
      </c>
      <c r="L27" s="482">
        <v>3</v>
      </c>
      <c r="M27" s="482">
        <v>4</v>
      </c>
      <c r="N27" s="482">
        <v>5</v>
      </c>
      <c r="O27" s="482">
        <v>6</v>
      </c>
      <c r="P27" s="487">
        <v>7</v>
      </c>
      <c r="Q27" s="488"/>
      <c r="R27" s="485"/>
      <c r="S27" s="482"/>
      <c r="T27" s="482"/>
      <c r="U27" s="482">
        <v>1</v>
      </c>
      <c r="V27" s="482">
        <v>2</v>
      </c>
      <c r="W27" s="482">
        <v>3</v>
      </c>
      <c r="X27" s="487">
        <v>4</v>
      </c>
    </row>
    <row r="28" spans="2:24" s="484" customFormat="1" ht="25.5" customHeight="1">
      <c r="B28" s="481">
        <v>4</v>
      </c>
      <c r="C28" s="482">
        <v>5</v>
      </c>
      <c r="D28" s="482">
        <v>6</v>
      </c>
      <c r="E28" s="482">
        <v>7</v>
      </c>
      <c r="F28" s="482">
        <v>8</v>
      </c>
      <c r="G28" s="489">
        <v>9</v>
      </c>
      <c r="H28" s="490">
        <v>10</v>
      </c>
      <c r="I28" s="488"/>
      <c r="J28" s="481">
        <v>8</v>
      </c>
      <c r="K28" s="486">
        <v>9</v>
      </c>
      <c r="L28" s="482">
        <v>10</v>
      </c>
      <c r="M28" s="491">
        <v>11</v>
      </c>
      <c r="N28" s="482">
        <v>12</v>
      </c>
      <c r="O28" s="482">
        <v>13</v>
      </c>
      <c r="P28" s="487">
        <v>14</v>
      </c>
      <c r="Q28" s="488"/>
      <c r="R28" s="481">
        <v>5</v>
      </c>
      <c r="S28" s="482">
        <v>6</v>
      </c>
      <c r="T28" s="482">
        <v>7</v>
      </c>
      <c r="U28" s="482">
        <v>8</v>
      </c>
      <c r="V28" s="482">
        <v>9</v>
      </c>
      <c r="W28" s="489">
        <v>10</v>
      </c>
      <c r="X28" s="490">
        <v>11</v>
      </c>
    </row>
    <row r="29" spans="2:24" s="484" customFormat="1" ht="25.5" customHeight="1">
      <c r="B29" s="481">
        <v>11</v>
      </c>
      <c r="C29" s="482">
        <v>12</v>
      </c>
      <c r="D29" s="482">
        <v>13</v>
      </c>
      <c r="E29" s="482">
        <v>14</v>
      </c>
      <c r="F29" s="482">
        <v>15</v>
      </c>
      <c r="G29" s="482">
        <v>16</v>
      </c>
      <c r="H29" s="487">
        <v>17</v>
      </c>
      <c r="I29" s="488"/>
      <c r="J29" s="481">
        <v>15</v>
      </c>
      <c r="K29" s="491">
        <v>16</v>
      </c>
      <c r="L29" s="482">
        <v>17</v>
      </c>
      <c r="M29" s="482">
        <v>18</v>
      </c>
      <c r="N29" s="482">
        <v>19</v>
      </c>
      <c r="O29" s="482">
        <v>20</v>
      </c>
      <c r="P29" s="487">
        <v>21</v>
      </c>
      <c r="Q29" s="488"/>
      <c r="R29" s="481">
        <v>12</v>
      </c>
      <c r="S29" s="482">
        <v>13</v>
      </c>
      <c r="T29" s="482">
        <v>14</v>
      </c>
      <c r="U29" s="482">
        <v>15</v>
      </c>
      <c r="V29" s="482">
        <v>16</v>
      </c>
      <c r="W29" s="482">
        <v>17</v>
      </c>
      <c r="X29" s="487">
        <v>18</v>
      </c>
    </row>
    <row r="30" spans="2:24" s="484" customFormat="1" ht="25.5" customHeight="1">
      <c r="B30" s="481">
        <v>18</v>
      </c>
      <c r="C30" s="491">
        <v>19</v>
      </c>
      <c r="D30" s="482">
        <v>20</v>
      </c>
      <c r="E30" s="482">
        <v>21</v>
      </c>
      <c r="F30" s="486">
        <v>22</v>
      </c>
      <c r="G30" s="526">
        <v>23</v>
      </c>
      <c r="H30" s="494">
        <v>24</v>
      </c>
      <c r="I30" s="488"/>
      <c r="J30" s="481">
        <v>22</v>
      </c>
      <c r="K30" s="482">
        <v>23</v>
      </c>
      <c r="L30" s="482">
        <v>24</v>
      </c>
      <c r="M30" s="482">
        <v>25</v>
      </c>
      <c r="N30" s="482">
        <v>26</v>
      </c>
      <c r="O30" s="493">
        <v>27</v>
      </c>
      <c r="P30" s="494">
        <v>28</v>
      </c>
      <c r="Q30" s="488"/>
      <c r="R30" s="481">
        <v>19</v>
      </c>
      <c r="S30" s="486">
        <v>20</v>
      </c>
      <c r="T30" s="491">
        <v>21</v>
      </c>
      <c r="U30" s="482">
        <v>22</v>
      </c>
      <c r="V30" s="486">
        <v>23</v>
      </c>
      <c r="W30" s="493">
        <v>24</v>
      </c>
      <c r="X30" s="494">
        <v>25</v>
      </c>
    </row>
    <row r="31" spans="2:24" s="484" customFormat="1" ht="25.5" customHeight="1">
      <c r="B31" s="481">
        <v>25</v>
      </c>
      <c r="C31" s="482">
        <v>26</v>
      </c>
      <c r="D31" s="482">
        <v>27</v>
      </c>
      <c r="E31" s="482">
        <v>28</v>
      </c>
      <c r="F31" s="482">
        <v>29</v>
      </c>
      <c r="G31" s="482">
        <v>30</v>
      </c>
      <c r="H31" s="487">
        <v>31</v>
      </c>
      <c r="I31" s="488"/>
      <c r="J31" s="481">
        <v>29</v>
      </c>
      <c r="K31" s="482">
        <v>30</v>
      </c>
      <c r="L31" s="482">
        <v>31</v>
      </c>
      <c r="M31" s="482"/>
      <c r="N31" s="482"/>
      <c r="O31" s="482"/>
      <c r="P31" s="487"/>
      <c r="Q31" s="488"/>
      <c r="R31" s="481">
        <v>26</v>
      </c>
      <c r="S31" s="482">
        <v>27</v>
      </c>
      <c r="T31" s="482">
        <v>28</v>
      </c>
      <c r="U31" s="482">
        <v>29</v>
      </c>
      <c r="V31" s="482">
        <v>30</v>
      </c>
      <c r="W31" s="482"/>
      <c r="X31" s="487"/>
    </row>
    <row r="32" spans="2:24" s="484" customFormat="1" ht="25.5" customHeight="1">
      <c r="B32" s="495"/>
      <c r="C32" s="507"/>
      <c r="D32" s="507"/>
      <c r="E32" s="507"/>
      <c r="F32" s="507"/>
      <c r="G32" s="507"/>
      <c r="H32" s="508"/>
      <c r="I32" s="488"/>
      <c r="J32" s="495"/>
      <c r="K32" s="507"/>
      <c r="L32" s="507"/>
      <c r="M32" s="507"/>
      <c r="N32" s="507"/>
      <c r="O32" s="507"/>
      <c r="P32" s="508"/>
      <c r="Q32" s="488"/>
      <c r="R32" s="495"/>
      <c r="S32" s="507"/>
      <c r="T32" s="507"/>
      <c r="U32" s="507"/>
      <c r="V32" s="507"/>
      <c r="W32" s="507"/>
      <c r="X32" s="508"/>
    </row>
    <row r="33" spans="2:24" s="484" customFormat="1" ht="25.5" customHeight="1">
      <c r="B33" s="509"/>
      <c r="C33" s="509"/>
      <c r="D33" s="509"/>
      <c r="E33" s="509"/>
      <c r="F33" s="509"/>
      <c r="G33" s="509"/>
      <c r="H33" s="509"/>
      <c r="J33" s="503"/>
      <c r="K33" s="503"/>
      <c r="L33" s="503"/>
      <c r="M33" s="503"/>
      <c r="N33" s="503"/>
      <c r="O33" s="503"/>
      <c r="P33" s="503"/>
      <c r="R33" s="503"/>
      <c r="S33" s="503"/>
      <c r="T33" s="503"/>
      <c r="U33" s="503"/>
      <c r="V33" s="503"/>
      <c r="W33" s="503"/>
      <c r="X33" s="503"/>
    </row>
    <row r="34" ht="25.5" customHeight="1"/>
    <row r="35" spans="2:24" s="479" customFormat="1" ht="25.5" customHeight="1">
      <c r="B35" s="552">
        <v>40817</v>
      </c>
      <c r="C35" s="553"/>
      <c r="D35" s="553"/>
      <c r="E35" s="553"/>
      <c r="F35" s="553"/>
      <c r="G35" s="553"/>
      <c r="H35" s="554"/>
      <c r="J35" s="552">
        <v>40848</v>
      </c>
      <c r="K35" s="553"/>
      <c r="L35" s="553"/>
      <c r="M35" s="553"/>
      <c r="N35" s="553"/>
      <c r="O35" s="553"/>
      <c r="P35" s="554"/>
      <c r="R35" s="552">
        <v>40878</v>
      </c>
      <c r="S35" s="553"/>
      <c r="T35" s="553"/>
      <c r="U35" s="553"/>
      <c r="V35" s="553"/>
      <c r="W35" s="553"/>
      <c r="X35" s="554"/>
    </row>
    <row r="36" spans="2:24" ht="25.5" customHeight="1">
      <c r="B36" s="481" t="s">
        <v>414</v>
      </c>
      <c r="C36" s="482" t="s">
        <v>415</v>
      </c>
      <c r="D36" s="482" t="s">
        <v>416</v>
      </c>
      <c r="E36" s="482" t="s">
        <v>417</v>
      </c>
      <c r="F36" s="482" t="s">
        <v>418</v>
      </c>
      <c r="G36" s="482" t="s">
        <v>419</v>
      </c>
      <c r="H36" s="487" t="s">
        <v>420</v>
      </c>
      <c r="I36" s="480"/>
      <c r="J36" s="481" t="s">
        <v>414</v>
      </c>
      <c r="K36" s="482" t="s">
        <v>415</v>
      </c>
      <c r="L36" s="482" t="s">
        <v>416</v>
      </c>
      <c r="M36" s="482" t="s">
        <v>417</v>
      </c>
      <c r="N36" s="482" t="s">
        <v>418</v>
      </c>
      <c r="O36" s="482" t="s">
        <v>419</v>
      </c>
      <c r="P36" s="487" t="s">
        <v>420</v>
      </c>
      <c r="Q36" s="480"/>
      <c r="R36" s="481" t="s">
        <v>414</v>
      </c>
      <c r="S36" s="482" t="s">
        <v>415</v>
      </c>
      <c r="T36" s="482" t="s">
        <v>416</v>
      </c>
      <c r="U36" s="482" t="s">
        <v>417</v>
      </c>
      <c r="V36" s="482" t="s">
        <v>418</v>
      </c>
      <c r="W36" s="482" t="s">
        <v>419</v>
      </c>
      <c r="X36" s="487" t="s">
        <v>420</v>
      </c>
    </row>
    <row r="37" spans="2:24" ht="25.5" customHeight="1">
      <c r="B37" s="485"/>
      <c r="C37" s="482"/>
      <c r="D37" s="482"/>
      <c r="E37" s="482"/>
      <c r="F37" s="482"/>
      <c r="G37" s="482">
        <v>1</v>
      </c>
      <c r="H37" s="487">
        <v>2</v>
      </c>
      <c r="I37" s="488"/>
      <c r="J37" s="485"/>
      <c r="K37" s="482">
        <v>1</v>
      </c>
      <c r="L37" s="491">
        <v>2</v>
      </c>
      <c r="M37" s="486">
        <v>3</v>
      </c>
      <c r="N37" s="482">
        <v>4</v>
      </c>
      <c r="O37" s="482">
        <v>5</v>
      </c>
      <c r="P37" s="487">
        <v>6</v>
      </c>
      <c r="Q37" s="488"/>
      <c r="R37" s="481"/>
      <c r="S37" s="482"/>
      <c r="T37" s="482"/>
      <c r="U37" s="482">
        <v>1</v>
      </c>
      <c r="V37" s="482">
        <v>2</v>
      </c>
      <c r="W37" s="482">
        <v>3</v>
      </c>
      <c r="X37" s="487">
        <v>4</v>
      </c>
    </row>
    <row r="38" spans="2:24" ht="25.5" customHeight="1">
      <c r="B38" s="481">
        <v>3</v>
      </c>
      <c r="C38" s="491">
        <v>4</v>
      </c>
      <c r="D38" s="482">
        <v>5</v>
      </c>
      <c r="E38" s="482">
        <v>6</v>
      </c>
      <c r="F38" s="482">
        <v>7</v>
      </c>
      <c r="G38" s="489">
        <v>8</v>
      </c>
      <c r="H38" s="490">
        <v>9</v>
      </c>
      <c r="I38" s="488"/>
      <c r="J38" s="481">
        <v>7</v>
      </c>
      <c r="K38" s="482">
        <v>8</v>
      </c>
      <c r="L38" s="482">
        <v>9</v>
      </c>
      <c r="M38" s="482">
        <v>10</v>
      </c>
      <c r="N38" s="482">
        <v>11</v>
      </c>
      <c r="O38" s="489">
        <v>12</v>
      </c>
      <c r="P38" s="490">
        <v>13</v>
      </c>
      <c r="Q38" s="488"/>
      <c r="R38" s="481">
        <v>5</v>
      </c>
      <c r="S38" s="482">
        <v>6</v>
      </c>
      <c r="T38" s="482">
        <v>7</v>
      </c>
      <c r="U38" s="482">
        <v>8</v>
      </c>
      <c r="V38" s="482">
        <v>9</v>
      </c>
      <c r="W38" s="493">
        <v>10</v>
      </c>
      <c r="X38" s="494">
        <v>11</v>
      </c>
    </row>
    <row r="39" spans="2:24" ht="25.5" customHeight="1">
      <c r="B39" s="481">
        <v>10</v>
      </c>
      <c r="C39" s="491">
        <v>11</v>
      </c>
      <c r="D39" s="482">
        <v>12</v>
      </c>
      <c r="E39" s="482">
        <v>13</v>
      </c>
      <c r="F39" s="482">
        <v>14</v>
      </c>
      <c r="G39" s="482">
        <v>15</v>
      </c>
      <c r="H39" s="487">
        <v>16</v>
      </c>
      <c r="I39" s="488"/>
      <c r="J39" s="481">
        <v>14</v>
      </c>
      <c r="K39" s="482">
        <v>15</v>
      </c>
      <c r="L39" s="491">
        <v>16</v>
      </c>
      <c r="M39" s="482">
        <v>17</v>
      </c>
      <c r="N39" s="482">
        <v>18</v>
      </c>
      <c r="O39" s="482">
        <v>19</v>
      </c>
      <c r="P39" s="487">
        <v>20</v>
      </c>
      <c r="Q39" s="488"/>
      <c r="R39" s="481">
        <v>12</v>
      </c>
      <c r="S39" s="482">
        <v>13</v>
      </c>
      <c r="T39" s="482">
        <v>14</v>
      </c>
      <c r="U39" s="482">
        <v>15</v>
      </c>
      <c r="V39" s="482">
        <v>16</v>
      </c>
      <c r="W39" s="482">
        <v>17</v>
      </c>
      <c r="X39" s="487">
        <v>18</v>
      </c>
    </row>
    <row r="40" spans="2:24" ht="25.5" customHeight="1">
      <c r="B40" s="481">
        <v>17</v>
      </c>
      <c r="C40" s="482">
        <v>18</v>
      </c>
      <c r="D40" s="482">
        <v>19</v>
      </c>
      <c r="E40" s="482">
        <v>20</v>
      </c>
      <c r="F40" s="482">
        <v>21</v>
      </c>
      <c r="G40" s="493">
        <v>22</v>
      </c>
      <c r="H40" s="494">
        <v>23</v>
      </c>
      <c r="I40" s="488"/>
      <c r="J40" s="481">
        <v>21</v>
      </c>
      <c r="K40" s="491">
        <v>22</v>
      </c>
      <c r="L40" s="486">
        <v>23</v>
      </c>
      <c r="M40" s="482">
        <v>24</v>
      </c>
      <c r="N40" s="482">
        <v>25</v>
      </c>
      <c r="O40" s="493">
        <v>26</v>
      </c>
      <c r="P40" s="494">
        <v>27</v>
      </c>
      <c r="Q40" s="488"/>
      <c r="R40" s="481">
        <v>19</v>
      </c>
      <c r="S40" s="482">
        <v>20</v>
      </c>
      <c r="T40" s="482">
        <v>21</v>
      </c>
      <c r="U40" s="482">
        <v>22</v>
      </c>
      <c r="V40" s="482">
        <v>23</v>
      </c>
      <c r="W40" s="482">
        <v>24</v>
      </c>
      <c r="X40" s="487">
        <v>25</v>
      </c>
    </row>
    <row r="41" spans="2:24" ht="25.5" customHeight="1">
      <c r="B41" s="481">
        <v>24</v>
      </c>
      <c r="C41" s="482">
        <v>25</v>
      </c>
      <c r="D41" s="482">
        <v>26</v>
      </c>
      <c r="E41" s="482">
        <v>27</v>
      </c>
      <c r="F41" s="482">
        <v>28</v>
      </c>
      <c r="G41" s="482">
        <v>29</v>
      </c>
      <c r="H41" s="487">
        <v>30</v>
      </c>
      <c r="I41" s="488"/>
      <c r="J41" s="481">
        <v>28</v>
      </c>
      <c r="K41" s="482">
        <v>29</v>
      </c>
      <c r="L41" s="482">
        <v>30</v>
      </c>
      <c r="M41" s="482"/>
      <c r="N41" s="482"/>
      <c r="O41" s="482"/>
      <c r="P41" s="510"/>
      <c r="Q41" s="488"/>
      <c r="R41" s="481">
        <v>26</v>
      </c>
      <c r="S41" s="482">
        <v>27</v>
      </c>
      <c r="T41" s="491">
        <v>28</v>
      </c>
      <c r="U41" s="491">
        <v>29</v>
      </c>
      <c r="V41" s="491">
        <v>30</v>
      </c>
      <c r="W41" s="491">
        <v>31</v>
      </c>
      <c r="X41" s="510"/>
    </row>
    <row r="42" spans="2:24" ht="25.5" customHeight="1">
      <c r="B42" s="495">
        <v>31</v>
      </c>
      <c r="C42" s="507"/>
      <c r="D42" s="507"/>
      <c r="E42" s="507"/>
      <c r="F42" s="507"/>
      <c r="G42" s="507"/>
      <c r="H42" s="508"/>
      <c r="I42" s="488"/>
      <c r="J42" s="495"/>
      <c r="K42" s="507"/>
      <c r="L42" s="507"/>
      <c r="M42" s="507"/>
      <c r="N42" s="507"/>
      <c r="O42" s="507"/>
      <c r="P42" s="508"/>
      <c r="Q42" s="488"/>
      <c r="R42" s="511"/>
      <c r="S42" s="507"/>
      <c r="T42" s="507"/>
      <c r="U42" s="507"/>
      <c r="V42" s="507"/>
      <c r="W42" s="507"/>
      <c r="X42" s="508"/>
    </row>
    <row r="43" spans="2:24" ht="25.5" customHeight="1">
      <c r="B43" s="512" t="s">
        <v>421</v>
      </c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X43" s="514" t="s">
        <v>424</v>
      </c>
    </row>
    <row r="44" spans="2:18" ht="25.5" customHeight="1">
      <c r="B44" s="512" t="s">
        <v>422</v>
      </c>
      <c r="C44" s="515"/>
      <c r="D44" s="515"/>
      <c r="E44" s="515"/>
      <c r="F44" s="515"/>
      <c r="G44" s="515"/>
      <c r="H44" s="515"/>
      <c r="I44" s="515"/>
      <c r="J44" s="513"/>
      <c r="K44" s="513"/>
      <c r="L44" s="513"/>
      <c r="M44" s="513"/>
      <c r="N44" s="513"/>
      <c r="O44" s="513"/>
      <c r="P44" s="513"/>
      <c r="Q44" s="513"/>
      <c r="R44" s="513"/>
    </row>
    <row r="45" spans="3:24" ht="25.5" customHeight="1">
      <c r="C45" s="515"/>
      <c r="D45" s="515"/>
      <c r="E45" s="515"/>
      <c r="F45" s="515"/>
      <c r="G45" s="515"/>
      <c r="H45" s="515"/>
      <c r="I45" s="515"/>
      <c r="J45" s="513"/>
      <c r="K45" s="513"/>
      <c r="L45" s="513"/>
      <c r="M45" s="513"/>
      <c r="N45" s="513"/>
      <c r="O45" s="513"/>
      <c r="P45" s="513"/>
      <c r="Q45" s="513"/>
      <c r="R45" s="513"/>
      <c r="X45" s="516" t="s">
        <v>423</v>
      </c>
    </row>
    <row r="46" spans="2:18" s="517" customFormat="1" ht="25.5" customHeight="1"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</row>
    <row r="47" spans="2:18" s="517" customFormat="1" ht="25.5" customHeight="1"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</row>
    <row r="48" spans="2:18" ht="25.5" customHeight="1"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</row>
    <row r="49" ht="25.5" customHeight="1"/>
    <row r="50" ht="25.5" customHeight="1"/>
    <row r="51" ht="25.5" customHeight="1"/>
    <row r="52" ht="24.75" customHeight="1"/>
    <row r="53" ht="24.75" customHeight="1"/>
  </sheetData>
  <sheetProtection password="CC41" sheet="1" objects="1" scenarios="1"/>
  <mergeCells count="13">
    <mergeCell ref="B1:X1"/>
    <mergeCell ref="B5:H5"/>
    <mergeCell ref="J5:P5"/>
    <mergeCell ref="R5:X5"/>
    <mergeCell ref="B15:H15"/>
    <mergeCell ref="J15:P15"/>
    <mergeCell ref="R15:X15"/>
    <mergeCell ref="B25:H25"/>
    <mergeCell ref="J25:P25"/>
    <mergeCell ref="R25:X25"/>
    <mergeCell ref="B35:H35"/>
    <mergeCell ref="J35:P35"/>
    <mergeCell ref="R35:X35"/>
  </mergeCells>
  <printOptions horizontalCentered="1"/>
  <pageMargins left="0.1968503937007874" right="0.1968503937007874" top="0.7874015748031497" bottom="0.1968503937007874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3"/>
  <sheetViews>
    <sheetView showGridLines="0" showZeros="0" zoomScale="75" zoomScaleNormal="75" workbookViewId="0" topLeftCell="A1">
      <selection activeCell="M9" sqref="M9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22" t="s">
        <v>182</v>
      </c>
      <c r="C2" s="612">
        <f>'表紙'!B4</f>
        <v>0</v>
      </c>
      <c r="D2" s="612"/>
      <c r="E2" s="612"/>
      <c r="F2" s="613"/>
      <c r="G2" s="122" t="s">
        <v>196</v>
      </c>
      <c r="H2" s="863">
        <f>'表紙'!B6</f>
        <v>0</v>
      </c>
      <c r="I2" s="863"/>
      <c r="J2" s="863"/>
      <c r="K2" s="864"/>
      <c r="L2" s="6" t="s">
        <v>2</v>
      </c>
      <c r="M2" s="591">
        <f>'表紙'!C4</f>
        <v>0</v>
      </c>
      <c r="N2" s="591"/>
      <c r="O2" s="591"/>
      <c r="P2" s="591"/>
      <c r="Q2" s="6" t="s">
        <v>183</v>
      </c>
      <c r="R2" s="589">
        <f>'表紙'!K4</f>
        <v>0</v>
      </c>
      <c r="S2" s="590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2:32" ht="39" customHeight="1">
      <c r="B3" s="6" t="s">
        <v>5</v>
      </c>
      <c r="C3" s="591">
        <f>'表紙'!C6</f>
        <v>0</v>
      </c>
      <c r="D3" s="591"/>
      <c r="E3" s="591"/>
      <c r="F3" s="591"/>
      <c r="G3" s="591"/>
      <c r="H3" s="591"/>
      <c r="I3" s="591"/>
      <c r="J3" s="591"/>
      <c r="K3" s="858"/>
      <c r="L3" s="6" t="s">
        <v>3</v>
      </c>
      <c r="M3" s="543">
        <f>'表紙'!H4</f>
        <v>0</v>
      </c>
      <c r="N3" s="862" t="s">
        <v>6</v>
      </c>
      <c r="O3" s="862"/>
      <c r="P3" s="886">
        <f>SUM(M25:P25,M35:P35)</f>
        <v>0</v>
      </c>
      <c r="Q3" s="886"/>
      <c r="R3" s="886"/>
      <c r="S3" s="113" t="s">
        <v>7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</row>
    <row r="4" spans="20:32" ht="23.25" customHeight="1"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</row>
    <row r="5" spans="2:32" ht="23.25" customHeight="1">
      <c r="B5" s="114" t="s">
        <v>396</v>
      </c>
      <c r="P5" s="174" t="s">
        <v>36</v>
      </c>
      <c r="Q5" s="641">
        <f>G25</f>
        <v>6050</v>
      </c>
      <c r="R5" s="641"/>
      <c r="S5" s="175" t="s">
        <v>7</v>
      </c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</row>
    <row r="6" spans="16:32" ht="23.25" customHeight="1">
      <c r="P6" s="174" t="s">
        <v>37</v>
      </c>
      <c r="Q6" s="902"/>
      <c r="R6" s="902"/>
      <c r="S6" s="175" t="s">
        <v>7</v>
      </c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</row>
    <row r="7" spans="2:32" ht="18" customHeight="1">
      <c r="B7" s="637" t="s">
        <v>8</v>
      </c>
      <c r="C7" s="570" t="s">
        <v>339</v>
      </c>
      <c r="D7" s="664"/>
      <c r="E7" s="664"/>
      <c r="F7" s="664"/>
      <c r="G7" s="664"/>
      <c r="H7" s="664"/>
      <c r="I7" s="664"/>
      <c r="J7" s="664"/>
      <c r="K7" s="664"/>
      <c r="L7" s="9" t="s">
        <v>346</v>
      </c>
      <c r="M7" s="639" t="s">
        <v>38</v>
      </c>
      <c r="N7" s="623" t="s">
        <v>338</v>
      </c>
      <c r="O7" s="619"/>
      <c r="P7" s="620"/>
      <c r="Q7" s="619" t="s">
        <v>197</v>
      </c>
      <c r="R7" s="619"/>
      <c r="S7" s="620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</row>
    <row r="8" spans="2:32" ht="18" customHeight="1">
      <c r="B8" s="913"/>
      <c r="C8" s="570" t="s">
        <v>41</v>
      </c>
      <c r="D8" s="585"/>
      <c r="E8" s="571"/>
      <c r="F8" s="266"/>
      <c r="G8" s="267" t="s">
        <v>337</v>
      </c>
      <c r="H8" s="570"/>
      <c r="I8" s="585"/>
      <c r="J8" s="307" t="s">
        <v>10</v>
      </c>
      <c r="K8" s="170" t="s">
        <v>11</v>
      </c>
      <c r="L8" s="9" t="s">
        <v>341</v>
      </c>
      <c r="M8" s="640"/>
      <c r="N8" s="661"/>
      <c r="O8" s="662"/>
      <c r="P8" s="663"/>
      <c r="Q8" s="662"/>
      <c r="R8" s="662"/>
      <c r="S8" s="663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</row>
    <row r="9" spans="2:32" ht="25.5" customHeight="1">
      <c r="B9" s="903" t="s">
        <v>198</v>
      </c>
      <c r="C9" s="408" t="s">
        <v>64</v>
      </c>
      <c r="D9" s="414" t="s">
        <v>199</v>
      </c>
      <c r="E9" s="153" t="s">
        <v>279</v>
      </c>
      <c r="F9" s="324"/>
      <c r="G9" s="209">
        <v>400</v>
      </c>
      <c r="H9" s="881"/>
      <c r="I9" s="882"/>
      <c r="J9" s="883"/>
      <c r="K9" s="210">
        <f>G9</f>
        <v>400</v>
      </c>
      <c r="L9" s="355"/>
      <c r="M9" s="544"/>
      <c r="N9" s="906"/>
      <c r="O9" s="906"/>
      <c r="P9" s="906"/>
      <c r="Q9" s="782" t="s">
        <v>322</v>
      </c>
      <c r="R9" s="783"/>
      <c r="S9" s="784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</row>
    <row r="10" spans="2:32" ht="25.5" customHeight="1">
      <c r="B10" s="904"/>
      <c r="C10" s="376"/>
      <c r="D10" s="415" t="s">
        <v>200</v>
      </c>
      <c r="E10" s="154" t="s">
        <v>280</v>
      </c>
      <c r="F10" s="326"/>
      <c r="G10" s="117">
        <v>300</v>
      </c>
      <c r="H10" s="710"/>
      <c r="I10" s="711"/>
      <c r="J10" s="712"/>
      <c r="K10" s="103">
        <f aca="true" t="shared" si="0" ref="K10:K21">G10</f>
        <v>300</v>
      </c>
      <c r="L10" s="349"/>
      <c r="M10" s="544"/>
      <c r="N10" s="646"/>
      <c r="O10" s="646"/>
      <c r="P10" s="646"/>
      <c r="Q10" s="907"/>
      <c r="R10" s="908"/>
      <c r="S10" s="909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</row>
    <row r="11" spans="2:32" ht="25.5" customHeight="1">
      <c r="B11" s="904"/>
      <c r="C11" s="376"/>
      <c r="D11" s="415" t="s">
        <v>201</v>
      </c>
      <c r="E11" s="154" t="s">
        <v>279</v>
      </c>
      <c r="F11" s="326"/>
      <c r="G11" s="117">
        <v>400</v>
      </c>
      <c r="H11" s="710"/>
      <c r="I11" s="711"/>
      <c r="J11" s="712"/>
      <c r="K11" s="103">
        <f t="shared" si="0"/>
        <v>400</v>
      </c>
      <c r="L11" s="349"/>
      <c r="M11" s="544"/>
      <c r="N11" s="646"/>
      <c r="O11" s="646"/>
      <c r="P11" s="646"/>
      <c r="Q11" s="375"/>
      <c r="R11" s="413"/>
      <c r="S11" s="427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</row>
    <row r="12" spans="2:32" ht="25.5" customHeight="1">
      <c r="B12" s="904"/>
      <c r="C12" s="376"/>
      <c r="D12" s="415" t="s">
        <v>202</v>
      </c>
      <c r="E12" s="154" t="s">
        <v>279</v>
      </c>
      <c r="F12" s="326"/>
      <c r="G12" s="117">
        <v>450</v>
      </c>
      <c r="H12" s="710"/>
      <c r="I12" s="711"/>
      <c r="J12" s="712"/>
      <c r="K12" s="103">
        <f t="shared" si="0"/>
        <v>450</v>
      </c>
      <c r="L12" s="349"/>
      <c r="M12" s="544"/>
      <c r="N12" s="646"/>
      <c r="O12" s="646"/>
      <c r="P12" s="646"/>
      <c r="Q12" s="375"/>
      <c r="R12" s="413"/>
      <c r="S12" s="427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</row>
    <row r="13" spans="2:32" ht="25.5" customHeight="1">
      <c r="B13" s="911"/>
      <c r="C13" s="379"/>
      <c r="D13" s="416" t="s">
        <v>203</v>
      </c>
      <c r="E13" s="162" t="s">
        <v>425</v>
      </c>
      <c r="F13" s="327"/>
      <c r="G13" s="123">
        <v>450</v>
      </c>
      <c r="H13" s="825"/>
      <c r="I13" s="826"/>
      <c r="J13" s="827"/>
      <c r="K13" s="102">
        <f t="shared" si="0"/>
        <v>450</v>
      </c>
      <c r="L13" s="356"/>
      <c r="M13" s="545"/>
      <c r="N13" s="912"/>
      <c r="O13" s="912"/>
      <c r="P13" s="912"/>
      <c r="Q13" s="698" t="s">
        <v>204</v>
      </c>
      <c r="R13" s="699"/>
      <c r="S13" s="700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</row>
    <row r="14" spans="2:32" ht="25.5" customHeight="1">
      <c r="B14" s="903" t="s">
        <v>205</v>
      </c>
      <c r="C14" s="377"/>
      <c r="D14" s="414" t="s">
        <v>206</v>
      </c>
      <c r="E14" s="153" t="s">
        <v>279</v>
      </c>
      <c r="F14" s="324"/>
      <c r="G14" s="209">
        <v>350</v>
      </c>
      <c r="H14" s="822"/>
      <c r="I14" s="823"/>
      <c r="J14" s="824"/>
      <c r="K14" s="210">
        <f t="shared" si="0"/>
        <v>350</v>
      </c>
      <c r="L14" s="355"/>
      <c r="M14" s="544"/>
      <c r="N14" s="906"/>
      <c r="O14" s="906"/>
      <c r="P14" s="906"/>
      <c r="Q14" s="907" t="s">
        <v>207</v>
      </c>
      <c r="R14" s="908"/>
      <c r="S14" s="909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</row>
    <row r="15" spans="2:32" ht="25.5" customHeight="1">
      <c r="B15" s="904"/>
      <c r="C15" s="376"/>
      <c r="D15" s="415" t="s">
        <v>208</v>
      </c>
      <c r="E15" s="154" t="s">
        <v>294</v>
      </c>
      <c r="F15" s="326"/>
      <c r="G15" s="117">
        <v>100</v>
      </c>
      <c r="H15" s="710"/>
      <c r="I15" s="711"/>
      <c r="J15" s="712"/>
      <c r="K15" s="103">
        <f t="shared" si="0"/>
        <v>100</v>
      </c>
      <c r="L15" s="349"/>
      <c r="M15" s="544"/>
      <c r="N15" s="646"/>
      <c r="O15" s="646"/>
      <c r="P15" s="646"/>
      <c r="Q15" s="375"/>
      <c r="R15" s="413"/>
      <c r="S15" s="427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</row>
    <row r="16" spans="2:32" ht="25.5" customHeight="1">
      <c r="B16" s="904"/>
      <c r="C16" s="376"/>
      <c r="D16" s="415" t="s">
        <v>209</v>
      </c>
      <c r="E16" s="154" t="s">
        <v>295</v>
      </c>
      <c r="F16" s="326"/>
      <c r="G16" s="117">
        <v>200</v>
      </c>
      <c r="H16" s="710"/>
      <c r="I16" s="711"/>
      <c r="J16" s="712"/>
      <c r="K16" s="103">
        <f t="shared" si="0"/>
        <v>200</v>
      </c>
      <c r="L16" s="349"/>
      <c r="M16" s="544"/>
      <c r="N16" s="646"/>
      <c r="O16" s="646"/>
      <c r="P16" s="646"/>
      <c r="Q16" s="375"/>
      <c r="R16" s="413"/>
      <c r="S16" s="427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</row>
    <row r="17" spans="2:32" ht="25.5" customHeight="1">
      <c r="B17" s="904"/>
      <c r="C17" s="376"/>
      <c r="D17" s="415" t="s">
        <v>210</v>
      </c>
      <c r="E17" s="154" t="s">
        <v>296</v>
      </c>
      <c r="F17" s="326"/>
      <c r="G17" s="117">
        <v>250</v>
      </c>
      <c r="H17" s="710"/>
      <c r="I17" s="711"/>
      <c r="J17" s="712"/>
      <c r="K17" s="103">
        <f t="shared" si="0"/>
        <v>250</v>
      </c>
      <c r="L17" s="349"/>
      <c r="M17" s="544"/>
      <c r="N17" s="646"/>
      <c r="O17" s="646"/>
      <c r="P17" s="646"/>
      <c r="Q17" s="375"/>
      <c r="R17" s="413"/>
      <c r="S17" s="427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</row>
    <row r="18" spans="2:32" ht="25.5" customHeight="1">
      <c r="B18" s="904"/>
      <c r="C18" s="376"/>
      <c r="D18" s="415" t="s">
        <v>211</v>
      </c>
      <c r="E18" s="154" t="s">
        <v>279</v>
      </c>
      <c r="F18" s="326"/>
      <c r="G18" s="117">
        <v>450</v>
      </c>
      <c r="H18" s="710"/>
      <c r="I18" s="711"/>
      <c r="J18" s="712"/>
      <c r="K18" s="166">
        <f t="shared" si="0"/>
        <v>450</v>
      </c>
      <c r="L18" s="349"/>
      <c r="M18" s="544"/>
      <c r="N18" s="646"/>
      <c r="O18" s="646"/>
      <c r="P18" s="646"/>
      <c r="Q18" s="375"/>
      <c r="R18" s="413"/>
      <c r="S18" s="427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</row>
    <row r="19" spans="2:32" ht="25.5" customHeight="1">
      <c r="B19" s="904"/>
      <c r="C19" s="376"/>
      <c r="D19" s="415" t="s">
        <v>212</v>
      </c>
      <c r="E19" s="154" t="s">
        <v>279</v>
      </c>
      <c r="F19" s="326"/>
      <c r="G19" s="117">
        <v>300</v>
      </c>
      <c r="H19" s="710"/>
      <c r="I19" s="711"/>
      <c r="J19" s="712"/>
      <c r="K19" s="166">
        <f t="shared" si="0"/>
        <v>300</v>
      </c>
      <c r="L19" s="349"/>
      <c r="M19" s="544"/>
      <c r="N19" s="646"/>
      <c r="O19" s="646"/>
      <c r="P19" s="646"/>
      <c r="Q19" s="375"/>
      <c r="R19" s="413"/>
      <c r="S19" s="427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</row>
    <row r="20" spans="2:32" ht="25.5" customHeight="1">
      <c r="B20" s="904"/>
      <c r="C20" s="376"/>
      <c r="D20" s="415" t="s">
        <v>213</v>
      </c>
      <c r="E20" s="154" t="s">
        <v>279</v>
      </c>
      <c r="F20" s="326"/>
      <c r="G20" s="117">
        <v>1200</v>
      </c>
      <c r="H20" s="710"/>
      <c r="I20" s="711"/>
      <c r="J20" s="712"/>
      <c r="K20" s="166">
        <f t="shared" si="0"/>
        <v>1200</v>
      </c>
      <c r="L20" s="349"/>
      <c r="M20" s="544"/>
      <c r="N20" s="646"/>
      <c r="O20" s="646"/>
      <c r="P20" s="646"/>
      <c r="Q20" s="375"/>
      <c r="R20" s="413"/>
      <c r="S20" s="427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</row>
    <row r="21" spans="2:32" ht="25.5" customHeight="1">
      <c r="B21" s="905"/>
      <c r="C21" s="409"/>
      <c r="D21" s="417" t="s">
        <v>214</v>
      </c>
      <c r="E21" s="163" t="s">
        <v>279</v>
      </c>
      <c r="F21" s="338"/>
      <c r="G21" s="215">
        <v>1200</v>
      </c>
      <c r="H21" s="710"/>
      <c r="I21" s="711"/>
      <c r="J21" s="712"/>
      <c r="K21" s="216">
        <f t="shared" si="0"/>
        <v>1200</v>
      </c>
      <c r="L21" s="357"/>
      <c r="M21" s="547"/>
      <c r="N21" s="910"/>
      <c r="O21" s="910"/>
      <c r="P21" s="910"/>
      <c r="Q21" s="375"/>
      <c r="R21" s="413"/>
      <c r="S21" s="427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</row>
    <row r="22" spans="2:32" ht="25.5" customHeight="1">
      <c r="B22" s="63" t="s">
        <v>215</v>
      </c>
      <c r="C22" s="374" t="s">
        <v>141</v>
      </c>
      <c r="D22" s="418" t="s">
        <v>328</v>
      </c>
      <c r="E22" s="164" t="s">
        <v>279</v>
      </c>
      <c r="F22" s="150"/>
      <c r="G22" s="12"/>
      <c r="H22" s="713">
        <f>K22-G22</f>
        <v>0</v>
      </c>
      <c r="I22" s="714"/>
      <c r="J22" s="715"/>
      <c r="K22" s="28"/>
      <c r="L22" s="28"/>
      <c r="M22" s="124"/>
      <c r="N22" s="891"/>
      <c r="O22" s="891"/>
      <c r="P22" s="891"/>
      <c r="Q22" s="433" t="s">
        <v>216</v>
      </c>
      <c r="R22" s="413"/>
      <c r="S22" s="427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</row>
    <row r="23" spans="2:32" ht="25.5" customHeight="1">
      <c r="B23" s="125" t="s">
        <v>217</v>
      </c>
      <c r="C23" s="319" t="s">
        <v>141</v>
      </c>
      <c r="D23" s="419" t="s">
        <v>194</v>
      </c>
      <c r="E23" s="164" t="s">
        <v>277</v>
      </c>
      <c r="F23" s="339"/>
      <c r="G23" s="126"/>
      <c r="H23" s="713">
        <f>K23-G23</f>
        <v>0</v>
      </c>
      <c r="I23" s="714"/>
      <c r="J23" s="715"/>
      <c r="K23" s="127"/>
      <c r="L23" s="127"/>
      <c r="M23" s="128"/>
      <c r="N23" s="892"/>
      <c r="O23" s="892"/>
      <c r="P23" s="892"/>
      <c r="Q23" s="375"/>
      <c r="R23" s="413"/>
      <c r="S23" s="427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</row>
    <row r="24" spans="2:32" ht="25.5" customHeight="1" thickBot="1">
      <c r="B24" s="14"/>
      <c r="C24" s="375"/>
      <c r="D24" s="259"/>
      <c r="E24" s="7"/>
      <c r="F24" s="12"/>
      <c r="G24" s="12"/>
      <c r="H24" s="599">
        <f>K24-G24</f>
        <v>0</v>
      </c>
      <c r="I24" s="600"/>
      <c r="J24" s="601"/>
      <c r="K24" s="28"/>
      <c r="L24" s="28"/>
      <c r="M24" s="28"/>
      <c r="N24" s="889"/>
      <c r="O24" s="889"/>
      <c r="P24" s="889"/>
      <c r="Q24" s="718"/>
      <c r="R24" s="718"/>
      <c r="S24" s="719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</row>
    <row r="25" spans="2:32" ht="25.5" customHeight="1" thickTop="1">
      <c r="B25" s="31"/>
      <c r="C25" s="31"/>
      <c r="D25" s="32" t="str">
        <f>CONCATENATE(FIXED(COUNTA(D9:D21),0,0),"　店")</f>
        <v>13　店</v>
      </c>
      <c r="E25" s="62"/>
      <c r="F25" s="30"/>
      <c r="G25" s="173">
        <f>SUM(G9:G24)</f>
        <v>6050</v>
      </c>
      <c r="H25" s="594">
        <f>SUM(J24:J24)</f>
        <v>0</v>
      </c>
      <c r="I25" s="595"/>
      <c r="J25" s="313"/>
      <c r="K25" s="167">
        <f>SUM(K9:K24)</f>
        <v>6050</v>
      </c>
      <c r="L25" s="33"/>
      <c r="M25" s="34">
        <f>SUM(M9:M21)</f>
        <v>0</v>
      </c>
      <c r="N25" s="890">
        <f>SUM(N9:P21)</f>
        <v>0</v>
      </c>
      <c r="O25" s="890"/>
      <c r="P25" s="890"/>
      <c r="Q25" s="884"/>
      <c r="R25" s="884"/>
      <c r="S25" s="885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</row>
    <row r="26" spans="20:32" ht="23.25" customHeight="1"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</row>
    <row r="27" spans="2:32" ht="23.25" customHeight="1">
      <c r="B27" s="114" t="s">
        <v>218</v>
      </c>
      <c r="P27" s="174" t="s">
        <v>36</v>
      </c>
      <c r="Q27" s="641">
        <f>G35</f>
        <v>4100</v>
      </c>
      <c r="R27" s="641"/>
      <c r="S27" s="175" t="s">
        <v>7</v>
      </c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</row>
    <row r="28" spans="16:32" ht="23.25" customHeight="1">
      <c r="P28" s="174" t="s">
        <v>37</v>
      </c>
      <c r="Q28" s="902"/>
      <c r="R28" s="902"/>
      <c r="S28" s="175" t="s">
        <v>7</v>
      </c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</row>
    <row r="29" spans="2:32" ht="18" customHeight="1">
      <c r="B29" s="623" t="s">
        <v>8</v>
      </c>
      <c r="C29" s="570" t="s">
        <v>339</v>
      </c>
      <c r="D29" s="585"/>
      <c r="E29" s="585"/>
      <c r="F29" s="585"/>
      <c r="G29" s="585"/>
      <c r="H29" s="585"/>
      <c r="I29" s="585"/>
      <c r="J29" s="585"/>
      <c r="K29" s="585"/>
      <c r="L29" s="9" t="s">
        <v>346</v>
      </c>
      <c r="M29" s="639" t="s">
        <v>38</v>
      </c>
      <c r="N29" s="623" t="s">
        <v>338</v>
      </c>
      <c r="O29" s="619"/>
      <c r="P29" s="620"/>
      <c r="Q29" s="619" t="s">
        <v>197</v>
      </c>
      <c r="R29" s="619"/>
      <c r="S29" s="620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</row>
    <row r="30" spans="2:32" ht="18" customHeight="1">
      <c r="B30" s="661"/>
      <c r="C30" s="570" t="s">
        <v>41</v>
      </c>
      <c r="D30" s="585"/>
      <c r="E30" s="585"/>
      <c r="F30" s="266"/>
      <c r="G30" s="267" t="s">
        <v>337</v>
      </c>
      <c r="H30" s="570"/>
      <c r="I30" s="585"/>
      <c r="J30" s="307" t="s">
        <v>10</v>
      </c>
      <c r="K30" s="170" t="s">
        <v>11</v>
      </c>
      <c r="L30" s="9" t="s">
        <v>341</v>
      </c>
      <c r="M30" s="640"/>
      <c r="N30" s="661"/>
      <c r="O30" s="662"/>
      <c r="P30" s="663"/>
      <c r="Q30" s="662"/>
      <c r="R30" s="662"/>
      <c r="S30" s="663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</row>
    <row r="31" spans="2:32" ht="25.5" customHeight="1">
      <c r="B31" s="39"/>
      <c r="C31" s="410" t="s">
        <v>219</v>
      </c>
      <c r="D31" s="369" t="s">
        <v>220</v>
      </c>
      <c r="E31" s="159" t="s">
        <v>297</v>
      </c>
      <c r="F31" s="329"/>
      <c r="G31" s="287">
        <v>1750</v>
      </c>
      <c r="H31" s="881"/>
      <c r="I31" s="882"/>
      <c r="J31" s="883"/>
      <c r="K31" s="211">
        <f>G31</f>
        <v>1750</v>
      </c>
      <c r="L31" s="358"/>
      <c r="M31" s="544"/>
      <c r="N31" s="893"/>
      <c r="O31" s="894"/>
      <c r="P31" s="895"/>
      <c r="Q31" s="896" t="s">
        <v>221</v>
      </c>
      <c r="R31" s="897"/>
      <c r="S31" s="898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</row>
    <row r="32" spans="2:32" ht="25.5" customHeight="1">
      <c r="B32" s="74"/>
      <c r="C32" s="411" t="s">
        <v>219</v>
      </c>
      <c r="D32" s="367" t="s">
        <v>222</v>
      </c>
      <c r="E32" s="135" t="s">
        <v>297</v>
      </c>
      <c r="F32" s="322"/>
      <c r="G32" s="274">
        <v>2350</v>
      </c>
      <c r="H32" s="710"/>
      <c r="I32" s="711"/>
      <c r="J32" s="712"/>
      <c r="K32" s="103">
        <f>G32</f>
        <v>2350</v>
      </c>
      <c r="L32" s="349"/>
      <c r="M32" s="544"/>
      <c r="N32" s="899"/>
      <c r="O32" s="900"/>
      <c r="P32" s="901"/>
      <c r="Q32" s="679"/>
      <c r="R32" s="680"/>
      <c r="S32" s="68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</row>
    <row r="33" spans="2:32" ht="25.5" customHeight="1">
      <c r="B33" s="74"/>
      <c r="C33" s="412"/>
      <c r="D33" s="407"/>
      <c r="E33" s="21"/>
      <c r="F33" s="3"/>
      <c r="G33" s="20"/>
      <c r="H33" s="599"/>
      <c r="I33" s="600"/>
      <c r="J33" s="601"/>
      <c r="K33" s="74"/>
      <c r="L33" s="74"/>
      <c r="M33" s="74"/>
      <c r="N33" s="767"/>
      <c r="O33" s="768"/>
      <c r="P33" s="769"/>
      <c r="Q33" s="679"/>
      <c r="R33" s="680"/>
      <c r="S33" s="68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</row>
    <row r="34" spans="2:32" ht="25.5" customHeight="1" thickBot="1">
      <c r="B34" s="133"/>
      <c r="C34" s="413"/>
      <c r="D34" s="259"/>
      <c r="E34" s="12"/>
      <c r="F34" s="14"/>
      <c r="G34" s="7"/>
      <c r="H34" s="887"/>
      <c r="I34" s="887"/>
      <c r="J34" s="888"/>
      <c r="K34" s="28"/>
      <c r="L34" s="28"/>
      <c r="M34" s="28"/>
      <c r="N34" s="625"/>
      <c r="O34" s="626"/>
      <c r="P34" s="627"/>
      <c r="Q34" s="717"/>
      <c r="R34" s="718"/>
      <c r="S34" s="719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</row>
    <row r="35" spans="2:32" ht="25.5" customHeight="1" thickTop="1">
      <c r="B35" s="33"/>
      <c r="C35" s="30"/>
      <c r="D35" s="32" t="str">
        <f>CONCATENATE(FIXED(COUNTA(D31:D32),0,0),"　店")</f>
        <v>2　店</v>
      </c>
      <c r="E35" s="30"/>
      <c r="F35" s="31"/>
      <c r="G35" s="272">
        <f>SUM(G31:G34)</f>
        <v>4100</v>
      </c>
      <c r="H35" s="311"/>
      <c r="I35" s="311"/>
      <c r="J35" s="312"/>
      <c r="K35" s="167">
        <f>SUM(K31:K34)</f>
        <v>4100</v>
      </c>
      <c r="L35" s="33"/>
      <c r="M35" s="34">
        <f>SUM(M31:M32)</f>
        <v>0</v>
      </c>
      <c r="N35" s="659">
        <f>SUM(N31:P32)</f>
        <v>0</v>
      </c>
      <c r="O35" s="617"/>
      <c r="P35" s="618"/>
      <c r="Q35" s="434"/>
      <c r="R35" s="434"/>
      <c r="S35" s="435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</row>
    <row r="36" spans="2:32" ht="13.5" customHeight="1">
      <c r="B36" s="12"/>
      <c r="C36" s="12"/>
      <c r="D36" s="255"/>
      <c r="E36" s="12"/>
      <c r="F36" s="12"/>
      <c r="G36" s="17"/>
      <c r="H36" s="17"/>
      <c r="I36" s="17"/>
      <c r="J36" s="259"/>
      <c r="K36" s="253"/>
      <c r="L36" s="12"/>
      <c r="M36" s="88"/>
      <c r="N36" s="61"/>
      <c r="O36" s="61"/>
      <c r="P36" s="61"/>
      <c r="Q36" s="12"/>
      <c r="R36" s="12"/>
      <c r="S36" s="12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</row>
    <row r="37" spans="2:32" ht="17.25" customHeight="1">
      <c r="B37" s="237" t="s">
        <v>369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</row>
    <row r="38" spans="2:32" ht="13.5" customHeight="1">
      <c r="B38" s="248" t="s">
        <v>371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</row>
    <row r="39" spans="2:32" ht="13.5">
      <c r="B39" s="248" t="s">
        <v>372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</row>
    <row r="40" spans="2:32" ht="13.5" customHeight="1">
      <c r="B40" s="237" t="s">
        <v>373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</row>
    <row r="41" spans="2:32" ht="13.5">
      <c r="B41" s="248" t="s">
        <v>374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</row>
    <row r="42" spans="2:32" ht="13.5">
      <c r="B42" s="237" t="s">
        <v>370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</row>
    <row r="43" spans="2:32" ht="13.5"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</row>
  </sheetData>
  <sheetProtection password="CC41" sheet="1"/>
  <mergeCells count="80">
    <mergeCell ref="B7:B8"/>
    <mergeCell ref="M7:M8"/>
    <mergeCell ref="N7:P8"/>
    <mergeCell ref="Q7:S8"/>
    <mergeCell ref="Q5:R5"/>
    <mergeCell ref="Q6:R6"/>
    <mergeCell ref="C8:E8"/>
    <mergeCell ref="C7:K7"/>
    <mergeCell ref="B9:B13"/>
    <mergeCell ref="N9:P9"/>
    <mergeCell ref="Q9:S9"/>
    <mergeCell ref="N10:P10"/>
    <mergeCell ref="Q10:S10"/>
    <mergeCell ref="N11:P11"/>
    <mergeCell ref="N12:P12"/>
    <mergeCell ref="N13:P13"/>
    <mergeCell ref="Q13:S13"/>
    <mergeCell ref="B14:B21"/>
    <mergeCell ref="N14:P14"/>
    <mergeCell ref="Q14:S14"/>
    <mergeCell ref="N15:P15"/>
    <mergeCell ref="N16:P16"/>
    <mergeCell ref="N17:P17"/>
    <mergeCell ref="N18:P18"/>
    <mergeCell ref="N19:P19"/>
    <mergeCell ref="N20:P20"/>
    <mergeCell ref="N21:P21"/>
    <mergeCell ref="B29:B30"/>
    <mergeCell ref="M29:M30"/>
    <mergeCell ref="N29:P30"/>
    <mergeCell ref="Q29:S30"/>
    <mergeCell ref="Q27:R27"/>
    <mergeCell ref="Q28:R28"/>
    <mergeCell ref="C30:E30"/>
    <mergeCell ref="C29:K29"/>
    <mergeCell ref="H30:I30"/>
    <mergeCell ref="Q34:S34"/>
    <mergeCell ref="N35:P35"/>
    <mergeCell ref="N31:P31"/>
    <mergeCell ref="Q31:S31"/>
    <mergeCell ref="N32:P32"/>
    <mergeCell ref="Q32:S32"/>
    <mergeCell ref="N33:P33"/>
    <mergeCell ref="Q33:S33"/>
    <mergeCell ref="H34:J34"/>
    <mergeCell ref="H22:J22"/>
    <mergeCell ref="H23:J23"/>
    <mergeCell ref="H9:J9"/>
    <mergeCell ref="H10:J10"/>
    <mergeCell ref="N34:P34"/>
    <mergeCell ref="N24:P24"/>
    <mergeCell ref="N25:P25"/>
    <mergeCell ref="N22:P22"/>
    <mergeCell ref="N23:P23"/>
    <mergeCell ref="R2:S2"/>
    <mergeCell ref="M2:P2"/>
    <mergeCell ref="H24:J24"/>
    <mergeCell ref="Q24:S24"/>
    <mergeCell ref="Q25:S25"/>
    <mergeCell ref="C3:K3"/>
    <mergeCell ref="N3:O3"/>
    <mergeCell ref="H8:I8"/>
    <mergeCell ref="P3:R3"/>
    <mergeCell ref="C2:F2"/>
    <mergeCell ref="H15:J15"/>
    <mergeCell ref="H16:J16"/>
    <mergeCell ref="H31:J31"/>
    <mergeCell ref="H32:J32"/>
    <mergeCell ref="H33:J33"/>
    <mergeCell ref="H25:I25"/>
    <mergeCell ref="H2:K2"/>
    <mergeCell ref="H17:J17"/>
    <mergeCell ref="H18:J18"/>
    <mergeCell ref="H19:J19"/>
    <mergeCell ref="H20:J20"/>
    <mergeCell ref="H21:J21"/>
    <mergeCell ref="H11:J11"/>
    <mergeCell ref="H12:J12"/>
    <mergeCell ref="H13:J13"/>
    <mergeCell ref="H14:J14"/>
  </mergeCells>
  <conditionalFormatting sqref="M31:M32 M14:M21 M9:M12">
    <cfRule type="expression" priority="1" dxfId="0">
      <formula>OR(G9&lt;M9,MOD(M9,50))</formula>
    </cfRule>
  </conditionalFormatting>
  <dataValidations count="2">
    <dataValidation operator="lessThanOrEqual" allowBlank="1" showInputMessage="1" showErrorMessage="1" sqref="B37:B42"/>
    <dataValidation errorStyle="warning" type="custom" allowBlank="1" showInputMessage="1" showErrorMessage="1" errorTitle="数値エラー" error="基本部数を超えているか50枚単位ではありません。" sqref="M9:M12 M14:M21 M31:M32">
      <formula1>AND(M9&lt;=G9,MOD(M9,50)=0)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1"/>
  <headerFooter alignWithMargins="0">
    <oddFooter>&amp;R2021年4月現在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6"/>
  <sheetViews>
    <sheetView showGridLines="0" showZeros="0" zoomScale="75" zoomScaleNormal="75" workbookViewId="0" topLeftCell="A1">
      <selection activeCell="M9" sqref="M9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22" t="s">
        <v>182</v>
      </c>
      <c r="C2" s="855">
        <f>'表紙'!B4</f>
        <v>0</v>
      </c>
      <c r="D2" s="855"/>
      <c r="E2" s="855"/>
      <c r="F2" s="856"/>
      <c r="G2" s="6" t="s">
        <v>34</v>
      </c>
      <c r="H2" s="615">
        <f>'表紙'!B6</f>
        <v>0</v>
      </c>
      <c r="I2" s="615"/>
      <c r="J2" s="615"/>
      <c r="K2" s="616"/>
      <c r="L2" s="6" t="s">
        <v>2</v>
      </c>
      <c r="M2" s="591">
        <f>'表紙'!C4</f>
        <v>0</v>
      </c>
      <c r="N2" s="591"/>
      <c r="O2" s="591"/>
      <c r="P2" s="591"/>
      <c r="Q2" s="6" t="s">
        <v>183</v>
      </c>
      <c r="R2" s="589">
        <f>'表紙'!K4</f>
        <v>0</v>
      </c>
      <c r="S2" s="590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2:32" ht="39" customHeight="1">
      <c r="B3" s="6" t="s">
        <v>5</v>
      </c>
      <c r="C3" s="591">
        <f>'表紙'!C6</f>
        <v>0</v>
      </c>
      <c r="D3" s="591"/>
      <c r="E3" s="591"/>
      <c r="F3" s="591"/>
      <c r="G3" s="591"/>
      <c r="H3" s="591"/>
      <c r="I3" s="591"/>
      <c r="J3" s="591"/>
      <c r="K3" s="858"/>
      <c r="L3" s="6" t="s">
        <v>3</v>
      </c>
      <c r="M3" s="543">
        <f>'表紙'!H4</f>
        <v>0</v>
      </c>
      <c r="N3" s="862" t="s">
        <v>6</v>
      </c>
      <c r="O3" s="862"/>
      <c r="P3" s="886">
        <f>SUM(M17:P17,M28:P28,M39:P39)</f>
        <v>0</v>
      </c>
      <c r="Q3" s="886"/>
      <c r="R3" s="886"/>
      <c r="S3" s="113" t="s">
        <v>7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</row>
    <row r="4" spans="20:32" ht="23.25" customHeight="1"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</row>
    <row r="5" spans="2:32" ht="23.25" customHeight="1">
      <c r="B5" s="114" t="s">
        <v>223</v>
      </c>
      <c r="P5" s="174" t="s">
        <v>36</v>
      </c>
      <c r="Q5" s="641">
        <f>G17</f>
        <v>10500</v>
      </c>
      <c r="R5" s="641"/>
      <c r="S5" s="176" t="s">
        <v>7</v>
      </c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</row>
    <row r="6" spans="16:32" ht="23.25" customHeight="1">
      <c r="P6" s="174" t="s">
        <v>37</v>
      </c>
      <c r="Q6" s="642"/>
      <c r="R6" s="642"/>
      <c r="S6" s="176" t="s">
        <v>7</v>
      </c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</row>
    <row r="7" spans="2:32" ht="18" customHeight="1">
      <c r="B7" s="672" t="s">
        <v>8</v>
      </c>
      <c r="C7" s="570" t="s">
        <v>339</v>
      </c>
      <c r="D7" s="664"/>
      <c r="E7" s="664"/>
      <c r="F7" s="664"/>
      <c r="G7" s="664"/>
      <c r="H7" s="664"/>
      <c r="I7" s="664"/>
      <c r="J7" s="664"/>
      <c r="K7" s="664"/>
      <c r="L7" s="9" t="s">
        <v>346</v>
      </c>
      <c r="M7" s="639" t="s">
        <v>38</v>
      </c>
      <c r="N7" s="623" t="s">
        <v>338</v>
      </c>
      <c r="O7" s="619"/>
      <c r="P7" s="620"/>
      <c r="Q7" s="619" t="s">
        <v>197</v>
      </c>
      <c r="R7" s="619"/>
      <c r="S7" s="620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</row>
    <row r="8" spans="2:32" ht="18" customHeight="1">
      <c r="B8" s="734"/>
      <c r="C8" s="570" t="s">
        <v>41</v>
      </c>
      <c r="D8" s="585"/>
      <c r="E8" s="585"/>
      <c r="F8" s="266"/>
      <c r="G8" s="267" t="s">
        <v>337</v>
      </c>
      <c r="H8" s="570"/>
      <c r="I8" s="585"/>
      <c r="J8" s="307" t="s">
        <v>10</v>
      </c>
      <c r="K8" s="170" t="s">
        <v>11</v>
      </c>
      <c r="L8" s="9" t="s">
        <v>341</v>
      </c>
      <c r="M8" s="640"/>
      <c r="N8" s="661"/>
      <c r="O8" s="662"/>
      <c r="P8" s="663"/>
      <c r="Q8" s="662"/>
      <c r="R8" s="662"/>
      <c r="S8" s="663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</row>
    <row r="9" spans="2:32" ht="25.5" customHeight="1">
      <c r="B9" s="14"/>
      <c r="C9" s="405"/>
      <c r="D9" s="58" t="s">
        <v>224</v>
      </c>
      <c r="E9" s="275" t="s">
        <v>279</v>
      </c>
      <c r="F9" s="321"/>
      <c r="G9" s="287">
        <v>1800</v>
      </c>
      <c r="H9" s="710"/>
      <c r="I9" s="711"/>
      <c r="J9" s="712"/>
      <c r="K9" s="211">
        <f>G9</f>
        <v>1800</v>
      </c>
      <c r="L9" s="359"/>
      <c r="M9" s="544"/>
      <c r="N9" s="951"/>
      <c r="O9" s="952"/>
      <c r="P9" s="953"/>
      <c r="Q9" s="422"/>
      <c r="R9" s="422"/>
      <c r="S9" s="430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</row>
    <row r="10" spans="2:32" ht="25.5" customHeight="1">
      <c r="B10" s="3"/>
      <c r="C10" s="376"/>
      <c r="D10" s="132" t="s">
        <v>225</v>
      </c>
      <c r="E10" s="135" t="s">
        <v>298</v>
      </c>
      <c r="F10" s="322"/>
      <c r="G10" s="274">
        <v>300</v>
      </c>
      <c r="H10" s="710"/>
      <c r="I10" s="711"/>
      <c r="J10" s="712"/>
      <c r="K10" s="103">
        <f>G10</f>
        <v>300</v>
      </c>
      <c r="L10" s="360"/>
      <c r="M10" s="544"/>
      <c r="N10" s="710"/>
      <c r="O10" s="711"/>
      <c r="P10" s="712"/>
      <c r="Q10" s="413"/>
      <c r="R10" s="413"/>
      <c r="S10" s="427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</row>
    <row r="11" spans="2:32" ht="25.5" customHeight="1">
      <c r="B11" s="3"/>
      <c r="C11" s="376"/>
      <c r="D11" s="132" t="s">
        <v>226</v>
      </c>
      <c r="E11" s="26" t="s">
        <v>279</v>
      </c>
      <c r="F11" s="322"/>
      <c r="G11" s="274">
        <v>1000</v>
      </c>
      <c r="H11" s="710"/>
      <c r="I11" s="711"/>
      <c r="J11" s="712"/>
      <c r="K11" s="103">
        <f>G11</f>
        <v>1000</v>
      </c>
      <c r="L11" s="360"/>
      <c r="M11" s="544"/>
      <c r="N11" s="710"/>
      <c r="O11" s="711"/>
      <c r="P11" s="712"/>
      <c r="Q11" s="413"/>
      <c r="R11" s="413"/>
      <c r="S11" s="427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</row>
    <row r="12" spans="2:32" ht="25.5" customHeight="1">
      <c r="B12" s="3"/>
      <c r="C12" s="376"/>
      <c r="D12" s="132" t="s">
        <v>227</v>
      </c>
      <c r="E12" s="135" t="s">
        <v>293</v>
      </c>
      <c r="F12" s="322"/>
      <c r="G12" s="274">
        <v>4250</v>
      </c>
      <c r="H12" s="710"/>
      <c r="I12" s="711"/>
      <c r="J12" s="712"/>
      <c r="K12" s="103">
        <f>G12</f>
        <v>4250</v>
      </c>
      <c r="L12" s="360"/>
      <c r="M12" s="544"/>
      <c r="N12" s="710"/>
      <c r="O12" s="711"/>
      <c r="P12" s="712"/>
      <c r="Q12" s="413"/>
      <c r="R12" s="413"/>
      <c r="S12" s="427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</row>
    <row r="13" spans="2:32" ht="25.5" customHeight="1">
      <c r="B13" s="3"/>
      <c r="C13" s="376"/>
      <c r="D13" s="132"/>
      <c r="E13" s="135"/>
      <c r="F13" s="322"/>
      <c r="G13" s="274"/>
      <c r="H13" s="599"/>
      <c r="I13" s="600"/>
      <c r="J13" s="601"/>
      <c r="K13" s="166"/>
      <c r="L13" s="136"/>
      <c r="M13" s="549"/>
      <c r="N13" s="599"/>
      <c r="O13" s="600"/>
      <c r="P13" s="601"/>
      <c r="Q13" s="413"/>
      <c r="R13" s="413"/>
      <c r="S13" s="427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</row>
    <row r="14" spans="2:32" ht="25.5" customHeight="1">
      <c r="B14" s="3"/>
      <c r="C14" s="376"/>
      <c r="D14" s="132" t="s">
        <v>398</v>
      </c>
      <c r="E14" s="26" t="s">
        <v>279</v>
      </c>
      <c r="F14" s="322"/>
      <c r="G14" s="274">
        <v>1600</v>
      </c>
      <c r="H14" s="710"/>
      <c r="I14" s="711"/>
      <c r="J14" s="712"/>
      <c r="K14" s="103">
        <f>G14</f>
        <v>1600</v>
      </c>
      <c r="L14" s="360"/>
      <c r="M14" s="544"/>
      <c r="N14" s="710"/>
      <c r="O14" s="711"/>
      <c r="P14" s="712"/>
      <c r="Q14" s="413"/>
      <c r="R14" s="413"/>
      <c r="S14" s="427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</row>
    <row r="15" spans="2:32" ht="25.5" customHeight="1">
      <c r="B15" s="3"/>
      <c r="C15" s="376"/>
      <c r="D15" s="132" t="s">
        <v>228</v>
      </c>
      <c r="E15" s="26" t="s">
        <v>279</v>
      </c>
      <c r="F15" s="322"/>
      <c r="G15" s="274">
        <v>1550</v>
      </c>
      <c r="H15" s="710"/>
      <c r="I15" s="711"/>
      <c r="J15" s="712"/>
      <c r="K15" s="103">
        <f>G15</f>
        <v>1550</v>
      </c>
      <c r="L15" s="360"/>
      <c r="M15" s="544"/>
      <c r="N15" s="710"/>
      <c r="O15" s="711"/>
      <c r="P15" s="712"/>
      <c r="Q15" s="413"/>
      <c r="R15" s="413"/>
      <c r="S15" s="427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</row>
    <row r="16" spans="2:32" ht="25.5" customHeight="1" thickBot="1">
      <c r="B16" s="49"/>
      <c r="C16" s="379"/>
      <c r="D16" s="137"/>
      <c r="E16" s="137"/>
      <c r="F16" s="49"/>
      <c r="G16" s="299"/>
      <c r="H16" s="887"/>
      <c r="I16" s="887"/>
      <c r="J16" s="888"/>
      <c r="K16" s="106"/>
      <c r="L16" s="138"/>
      <c r="M16" s="139"/>
      <c r="N16" s="947"/>
      <c r="O16" s="948"/>
      <c r="P16" s="949"/>
      <c r="Q16" s="431"/>
      <c r="R16" s="431"/>
      <c r="S16" s="432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</row>
    <row r="17" spans="2:32" ht="25.5" customHeight="1" thickTop="1">
      <c r="B17" s="31"/>
      <c r="C17" s="31"/>
      <c r="D17" s="32" t="str">
        <f>CONCATENATE(FIXED(COUNTA(D9:D15),0,0),"　店")</f>
        <v>6　店</v>
      </c>
      <c r="E17" s="30"/>
      <c r="F17" s="31"/>
      <c r="G17" s="272">
        <f>SUM(G9:G15)</f>
        <v>10500</v>
      </c>
      <c r="H17" s="594">
        <f>SUM(J16:J16)</f>
        <v>0</v>
      </c>
      <c r="I17" s="595"/>
      <c r="J17" s="313"/>
      <c r="K17" s="167">
        <f>SUM(K9:K16)</f>
        <v>10500</v>
      </c>
      <c r="L17" s="141"/>
      <c r="M17" s="142">
        <f>SUM(M9:M15)</f>
        <v>0</v>
      </c>
      <c r="N17" s="850">
        <f>SUM(N9:P15)</f>
        <v>0</v>
      </c>
      <c r="O17" s="950"/>
      <c r="P17" s="851"/>
      <c r="Q17" s="423"/>
      <c r="R17" s="423"/>
      <c r="S17" s="428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</row>
    <row r="18" spans="20:32" ht="22.5" customHeight="1"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</row>
    <row r="19" spans="2:32" ht="22.5" customHeight="1">
      <c r="B19" s="114" t="s">
        <v>229</v>
      </c>
      <c r="P19" s="174" t="s">
        <v>36</v>
      </c>
      <c r="Q19" s="641">
        <f>G28</f>
        <v>3850</v>
      </c>
      <c r="R19" s="641"/>
      <c r="S19" s="176" t="s">
        <v>7</v>
      </c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</row>
    <row r="20" spans="16:32" ht="22.5" customHeight="1">
      <c r="P20" s="174" t="s">
        <v>37</v>
      </c>
      <c r="Q20" s="939"/>
      <c r="R20" s="939"/>
      <c r="S20" s="176" t="s">
        <v>7</v>
      </c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</row>
    <row r="21" spans="2:32" ht="18" customHeight="1">
      <c r="B21" s="639" t="s">
        <v>8</v>
      </c>
      <c r="C21" s="570" t="s">
        <v>339</v>
      </c>
      <c r="D21" s="585"/>
      <c r="E21" s="585"/>
      <c r="F21" s="585"/>
      <c r="G21" s="585"/>
      <c r="H21" s="585"/>
      <c r="I21" s="585"/>
      <c r="J21" s="585"/>
      <c r="K21" s="585"/>
      <c r="L21" s="9" t="s">
        <v>346</v>
      </c>
      <c r="M21" s="639" t="s">
        <v>38</v>
      </c>
      <c r="N21" s="623" t="s">
        <v>338</v>
      </c>
      <c r="O21" s="619"/>
      <c r="P21" s="620"/>
      <c r="Q21" s="619" t="s">
        <v>197</v>
      </c>
      <c r="R21" s="619"/>
      <c r="S21" s="620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</row>
    <row r="22" spans="2:32" ht="18" customHeight="1">
      <c r="B22" s="640"/>
      <c r="C22" s="570" t="s">
        <v>41</v>
      </c>
      <c r="D22" s="585"/>
      <c r="E22" s="585"/>
      <c r="F22" s="266"/>
      <c r="G22" s="267" t="s">
        <v>337</v>
      </c>
      <c r="H22" s="570"/>
      <c r="I22" s="585"/>
      <c r="J22" s="307" t="s">
        <v>10</v>
      </c>
      <c r="K22" s="170" t="s">
        <v>11</v>
      </c>
      <c r="L22" s="9" t="s">
        <v>341</v>
      </c>
      <c r="M22" s="640"/>
      <c r="N22" s="661"/>
      <c r="O22" s="662"/>
      <c r="P22" s="663"/>
      <c r="Q22" s="662"/>
      <c r="R22" s="662"/>
      <c r="S22" s="663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</row>
    <row r="23" spans="2:32" ht="25.5" customHeight="1">
      <c r="B23" s="39"/>
      <c r="C23" s="421"/>
      <c r="D23" s="58" t="s">
        <v>230</v>
      </c>
      <c r="E23" s="134" t="s">
        <v>426</v>
      </c>
      <c r="F23" s="329"/>
      <c r="G23" s="287">
        <v>2950</v>
      </c>
      <c r="H23" s="710"/>
      <c r="I23" s="711"/>
      <c r="J23" s="712"/>
      <c r="K23" s="211">
        <f>G23</f>
        <v>2950</v>
      </c>
      <c r="L23" s="358"/>
      <c r="M23" s="544"/>
      <c r="N23" s="946"/>
      <c r="O23" s="946"/>
      <c r="P23" s="946"/>
      <c r="Q23" s="896"/>
      <c r="R23" s="897"/>
      <c r="S23" s="898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</row>
    <row r="24" spans="2:32" ht="25.5" customHeight="1">
      <c r="B24" s="74"/>
      <c r="C24" s="412"/>
      <c r="D24" s="132" t="s">
        <v>231</v>
      </c>
      <c r="E24" s="135" t="s">
        <v>297</v>
      </c>
      <c r="F24" s="322"/>
      <c r="G24" s="274">
        <v>150</v>
      </c>
      <c r="H24" s="710"/>
      <c r="I24" s="711"/>
      <c r="J24" s="712"/>
      <c r="K24" s="103">
        <f>G24</f>
        <v>150</v>
      </c>
      <c r="L24" s="349"/>
      <c r="M24" s="544"/>
      <c r="N24" s="945"/>
      <c r="O24" s="945"/>
      <c r="P24" s="945"/>
      <c r="Q24" s="680"/>
      <c r="R24" s="680"/>
      <c r="S24" s="68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</row>
    <row r="25" spans="2:32" ht="25.5" customHeight="1">
      <c r="B25" s="74"/>
      <c r="C25" s="412"/>
      <c r="D25" s="132" t="s">
        <v>232</v>
      </c>
      <c r="E25" s="135" t="s">
        <v>277</v>
      </c>
      <c r="F25" s="322"/>
      <c r="G25" s="274">
        <v>400</v>
      </c>
      <c r="H25" s="710"/>
      <c r="I25" s="711"/>
      <c r="J25" s="712"/>
      <c r="K25" s="103">
        <f>G25</f>
        <v>400</v>
      </c>
      <c r="L25" s="349"/>
      <c r="M25" s="544"/>
      <c r="N25" s="945"/>
      <c r="O25" s="945"/>
      <c r="P25" s="945"/>
      <c r="Q25" s="680"/>
      <c r="R25" s="680"/>
      <c r="S25" s="68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</row>
    <row r="26" spans="2:32" ht="25.5" customHeight="1">
      <c r="B26" s="74"/>
      <c r="C26" s="412"/>
      <c r="D26" s="132" t="s">
        <v>233</v>
      </c>
      <c r="E26" s="135" t="s">
        <v>293</v>
      </c>
      <c r="F26" s="322"/>
      <c r="G26" s="274">
        <v>350</v>
      </c>
      <c r="H26" s="710"/>
      <c r="I26" s="711"/>
      <c r="J26" s="712"/>
      <c r="K26" s="103">
        <f>G26</f>
        <v>350</v>
      </c>
      <c r="L26" s="349"/>
      <c r="M26" s="544"/>
      <c r="N26" s="945"/>
      <c r="O26" s="945"/>
      <c r="P26" s="945"/>
      <c r="Q26" s="680"/>
      <c r="R26" s="680"/>
      <c r="S26" s="68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</row>
    <row r="27" spans="2:32" ht="25.5" customHeight="1" thickBot="1">
      <c r="B27" s="28"/>
      <c r="C27" s="413"/>
      <c r="D27" s="12"/>
      <c r="E27" s="12"/>
      <c r="F27" s="14"/>
      <c r="G27" s="7"/>
      <c r="H27" s="914"/>
      <c r="I27" s="915"/>
      <c r="J27" s="916"/>
      <c r="K27" s="28"/>
      <c r="L27" s="28"/>
      <c r="M27" s="550"/>
      <c r="N27" s="944"/>
      <c r="O27" s="944"/>
      <c r="P27" s="944"/>
      <c r="Q27" s="717"/>
      <c r="R27" s="718"/>
      <c r="S27" s="719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</row>
    <row r="28" spans="2:32" ht="25.5" customHeight="1" thickTop="1">
      <c r="B28" s="33"/>
      <c r="C28" s="30"/>
      <c r="D28" s="32" t="str">
        <f>CONCATENATE(FIXED(COUNTA(D23:D26),0,0),"　店")</f>
        <v>4　店</v>
      </c>
      <c r="E28" s="30"/>
      <c r="F28" s="31"/>
      <c r="G28" s="272">
        <f>SUM(G23:G27)</f>
        <v>3850</v>
      </c>
      <c r="H28" s="594">
        <f>SUM(J27:J27)</f>
        <v>0</v>
      </c>
      <c r="I28" s="595"/>
      <c r="J28" s="313"/>
      <c r="K28" s="167">
        <f>SUM(K23:K27)</f>
        <v>3850</v>
      </c>
      <c r="L28" s="33"/>
      <c r="M28" s="34">
        <f>SUM(M23:M26)</f>
        <v>0</v>
      </c>
      <c r="N28" s="890">
        <f>SUM(N23:P26)</f>
        <v>0</v>
      </c>
      <c r="O28" s="890"/>
      <c r="P28" s="890"/>
      <c r="Q28" s="928"/>
      <c r="R28" s="928"/>
      <c r="S28" s="929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</row>
    <row r="29" spans="20:32" ht="23.25" customHeight="1"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</row>
    <row r="30" spans="2:32" ht="23.25" customHeight="1">
      <c r="B30" s="114" t="s">
        <v>234</v>
      </c>
      <c r="P30" s="174" t="s">
        <v>36</v>
      </c>
      <c r="Q30" s="641">
        <f>SUM(G39)</f>
        <v>2200</v>
      </c>
      <c r="R30" s="641"/>
      <c r="S30" s="176" t="s">
        <v>7</v>
      </c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</row>
    <row r="31" spans="16:32" ht="23.25" customHeight="1">
      <c r="P31" s="174" t="s">
        <v>37</v>
      </c>
      <c r="Q31" s="939"/>
      <c r="R31" s="939"/>
      <c r="S31" s="176" t="s">
        <v>7</v>
      </c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</row>
    <row r="32" spans="2:32" ht="18" customHeight="1">
      <c r="B32" s="639" t="s">
        <v>8</v>
      </c>
      <c r="C32" s="570" t="s">
        <v>339</v>
      </c>
      <c r="D32" s="585"/>
      <c r="E32" s="585"/>
      <c r="F32" s="585"/>
      <c r="G32" s="585"/>
      <c r="H32" s="585"/>
      <c r="I32" s="585"/>
      <c r="J32" s="585"/>
      <c r="K32" s="585"/>
      <c r="L32" s="9" t="s">
        <v>346</v>
      </c>
      <c r="M32" s="639" t="s">
        <v>38</v>
      </c>
      <c r="N32" s="623" t="s">
        <v>338</v>
      </c>
      <c r="O32" s="619"/>
      <c r="P32" s="620"/>
      <c r="Q32" s="619" t="s">
        <v>197</v>
      </c>
      <c r="R32" s="619"/>
      <c r="S32" s="620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</row>
    <row r="33" spans="2:32" ht="18" customHeight="1">
      <c r="B33" s="640"/>
      <c r="C33" s="570" t="s">
        <v>41</v>
      </c>
      <c r="D33" s="585"/>
      <c r="E33" s="571"/>
      <c r="F33" s="266"/>
      <c r="G33" s="267" t="s">
        <v>337</v>
      </c>
      <c r="H33" s="570"/>
      <c r="I33" s="585"/>
      <c r="J33" s="307" t="s">
        <v>10</v>
      </c>
      <c r="K33" s="170" t="s">
        <v>11</v>
      </c>
      <c r="L33" s="9" t="s">
        <v>341</v>
      </c>
      <c r="M33" s="640"/>
      <c r="N33" s="661"/>
      <c r="O33" s="662"/>
      <c r="P33" s="663"/>
      <c r="Q33" s="662"/>
      <c r="R33" s="662"/>
      <c r="S33" s="663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</row>
    <row r="34" spans="2:32" ht="25.5" customHeight="1">
      <c r="B34" s="14"/>
      <c r="C34" s="405"/>
      <c r="D34" s="58" t="s">
        <v>235</v>
      </c>
      <c r="E34" s="165"/>
      <c r="F34" s="329"/>
      <c r="G34" s="59">
        <v>1100</v>
      </c>
      <c r="H34" s="710"/>
      <c r="I34" s="711"/>
      <c r="J34" s="712"/>
      <c r="K34" s="16">
        <f>G34</f>
        <v>1100</v>
      </c>
      <c r="L34" s="358"/>
      <c r="M34" s="544"/>
      <c r="N34" s="940"/>
      <c r="O34" s="940"/>
      <c r="P34" s="940"/>
      <c r="Q34" s="732"/>
      <c r="R34" s="732"/>
      <c r="S34" s="733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</row>
    <row r="35" spans="2:32" ht="13.5" customHeight="1">
      <c r="B35" s="49"/>
      <c r="C35" s="379"/>
      <c r="D35" s="932" t="s">
        <v>347</v>
      </c>
      <c r="E35" s="930" t="s">
        <v>299</v>
      </c>
      <c r="F35" s="333"/>
      <c r="G35" s="934">
        <v>950</v>
      </c>
      <c r="H35" s="844"/>
      <c r="I35" s="845"/>
      <c r="J35" s="846"/>
      <c r="K35" s="935">
        <f>G35</f>
        <v>950</v>
      </c>
      <c r="L35" s="937"/>
      <c r="M35" s="918"/>
      <c r="N35" s="920"/>
      <c r="O35" s="921"/>
      <c r="P35" s="922"/>
      <c r="Q35" s="679"/>
      <c r="R35" s="680"/>
      <c r="S35" s="68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</row>
    <row r="36" spans="2:32" ht="13.5" customHeight="1">
      <c r="B36" s="98"/>
      <c r="C36" s="378"/>
      <c r="D36" s="933"/>
      <c r="E36" s="931"/>
      <c r="F36" s="336"/>
      <c r="G36" s="800"/>
      <c r="H36" s="941"/>
      <c r="I36" s="942"/>
      <c r="J36" s="943"/>
      <c r="K36" s="936"/>
      <c r="L36" s="938"/>
      <c r="M36" s="919"/>
      <c r="N36" s="923"/>
      <c r="O36" s="924"/>
      <c r="P36" s="925"/>
      <c r="Q36" s="679"/>
      <c r="R36" s="680"/>
      <c r="S36" s="68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</row>
    <row r="37" spans="2:32" ht="25.5" customHeight="1">
      <c r="B37" s="3"/>
      <c r="C37" s="376"/>
      <c r="D37" s="132" t="s">
        <v>236</v>
      </c>
      <c r="E37" s="161" t="s">
        <v>279</v>
      </c>
      <c r="F37" s="336"/>
      <c r="G37" s="23">
        <v>150</v>
      </c>
      <c r="H37" s="710"/>
      <c r="I37" s="711"/>
      <c r="J37" s="712"/>
      <c r="K37" s="22">
        <f>G37</f>
        <v>150</v>
      </c>
      <c r="L37" s="349"/>
      <c r="M37" s="544"/>
      <c r="N37" s="917"/>
      <c r="O37" s="917"/>
      <c r="P37" s="917"/>
      <c r="Q37" s="680"/>
      <c r="R37" s="680"/>
      <c r="S37" s="68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</row>
    <row r="38" spans="2:32" ht="25.5" customHeight="1" thickBot="1">
      <c r="B38" s="4"/>
      <c r="C38" s="420"/>
      <c r="D38" s="119"/>
      <c r="E38" s="140"/>
      <c r="F38" s="4"/>
      <c r="G38" s="119"/>
      <c r="H38" s="926"/>
      <c r="I38" s="604"/>
      <c r="J38" s="605"/>
      <c r="K38" s="133"/>
      <c r="L38" s="133"/>
      <c r="M38" s="551"/>
      <c r="N38" s="889"/>
      <c r="O38" s="889"/>
      <c r="P38" s="889"/>
      <c r="Q38" s="718"/>
      <c r="R38" s="718"/>
      <c r="S38" s="719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</row>
    <row r="39" spans="2:32" ht="24.75" customHeight="1" thickTop="1">
      <c r="B39" s="53"/>
      <c r="C39" s="53"/>
      <c r="D39" s="144" t="str">
        <f>CONCATENATE(FIXED(COUNTA(D34:D37),0,0),"　店")</f>
        <v>3　店</v>
      </c>
      <c r="E39" s="36"/>
      <c r="F39" s="35"/>
      <c r="G39" s="182">
        <f>SUM(G34:G38)</f>
        <v>2200</v>
      </c>
      <c r="H39" s="594">
        <f>SUM(J38:J38)</f>
        <v>0</v>
      </c>
      <c r="I39" s="595"/>
      <c r="J39" s="313"/>
      <c r="K39" s="168">
        <f>SUM(K34:K38)</f>
        <v>2200</v>
      </c>
      <c r="L39" s="54"/>
      <c r="M39" s="145">
        <f>SUM(M34:M37)</f>
        <v>0</v>
      </c>
      <c r="N39" s="927">
        <f>SUM(N34:P37)</f>
        <v>0</v>
      </c>
      <c r="O39" s="927"/>
      <c r="P39" s="927"/>
      <c r="Q39" s="928"/>
      <c r="R39" s="928"/>
      <c r="S39" s="929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</row>
    <row r="40" spans="2:32" ht="13.5" customHeight="1">
      <c r="B40" s="12"/>
      <c r="C40" s="12"/>
      <c r="D40" s="255"/>
      <c r="E40" s="12"/>
      <c r="F40" s="12"/>
      <c r="G40" s="17"/>
      <c r="H40" s="17"/>
      <c r="I40" s="17"/>
      <c r="J40" s="259"/>
      <c r="K40" s="253"/>
      <c r="L40" s="12"/>
      <c r="M40" s="88"/>
      <c r="N40" s="61"/>
      <c r="O40" s="61"/>
      <c r="P40" s="61"/>
      <c r="Q40" s="61"/>
      <c r="R40" s="61"/>
      <c r="S40" s="6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</row>
    <row r="41" spans="2:32" ht="17.25">
      <c r="B41" s="237" t="s">
        <v>369</v>
      </c>
      <c r="C41" s="238"/>
      <c r="D41" s="239"/>
      <c r="E41" s="240"/>
      <c r="F41" s="240"/>
      <c r="G41" s="241"/>
      <c r="H41" s="241"/>
      <c r="I41" s="241"/>
      <c r="J41" s="239"/>
      <c r="K41" s="239"/>
      <c r="L41" s="239"/>
      <c r="M41" s="240"/>
      <c r="N41" s="242"/>
      <c r="O41" s="239"/>
      <c r="P41" s="239"/>
      <c r="Q41" s="239"/>
      <c r="R41" s="240"/>
      <c r="S41" s="243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</row>
    <row r="42" spans="2:32" ht="13.5">
      <c r="B42" s="248" t="s">
        <v>371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</row>
    <row r="43" spans="2:32" ht="13.5">
      <c r="B43" s="248" t="s">
        <v>372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</row>
    <row r="44" spans="2:32" ht="13.5">
      <c r="B44" s="237" t="s">
        <v>373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</row>
    <row r="45" spans="2:32" ht="13.5">
      <c r="B45" s="248" t="s">
        <v>374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</row>
    <row r="46" spans="2:32" ht="13.5">
      <c r="B46" s="237" t="s">
        <v>370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</row>
  </sheetData>
  <sheetProtection password="CC41" sheet="1"/>
  <mergeCells count="91">
    <mergeCell ref="N3:O3"/>
    <mergeCell ref="P3:R3"/>
    <mergeCell ref="C2:F2"/>
    <mergeCell ref="Q7:S8"/>
    <mergeCell ref="Q6:R6"/>
    <mergeCell ref="C8:E8"/>
    <mergeCell ref="C7:K7"/>
    <mergeCell ref="H8:I8"/>
    <mergeCell ref="Q5:R5"/>
    <mergeCell ref="R2:S2"/>
    <mergeCell ref="N10:P10"/>
    <mergeCell ref="N11:P11"/>
    <mergeCell ref="N12:P12"/>
    <mergeCell ref="N13:P13"/>
    <mergeCell ref="N14:P14"/>
    <mergeCell ref="B7:B8"/>
    <mergeCell ref="M7:M8"/>
    <mergeCell ref="N7:P8"/>
    <mergeCell ref="N9:P9"/>
    <mergeCell ref="H14:J14"/>
    <mergeCell ref="N15:P15"/>
    <mergeCell ref="N16:P16"/>
    <mergeCell ref="N17:P17"/>
    <mergeCell ref="B21:B22"/>
    <mergeCell ref="M21:M22"/>
    <mergeCell ref="N21:P22"/>
    <mergeCell ref="C21:K21"/>
    <mergeCell ref="Q21:S22"/>
    <mergeCell ref="Q19:R19"/>
    <mergeCell ref="Q20:R20"/>
    <mergeCell ref="C22:E22"/>
    <mergeCell ref="N23:P23"/>
    <mergeCell ref="Q23:S23"/>
    <mergeCell ref="N27:P27"/>
    <mergeCell ref="Q27:S27"/>
    <mergeCell ref="N28:P28"/>
    <mergeCell ref="Q28:S28"/>
    <mergeCell ref="N24:P24"/>
    <mergeCell ref="Q24:S24"/>
    <mergeCell ref="N25:P25"/>
    <mergeCell ref="Q25:S25"/>
    <mergeCell ref="N26:P26"/>
    <mergeCell ref="Q26:S26"/>
    <mergeCell ref="K35:K36"/>
    <mergeCell ref="L35:L36"/>
    <mergeCell ref="Q30:R30"/>
    <mergeCell ref="Q31:R31"/>
    <mergeCell ref="C33:E33"/>
    <mergeCell ref="C32:K32"/>
    <mergeCell ref="N34:P34"/>
    <mergeCell ref="Q34:S34"/>
    <mergeCell ref="Q35:S36"/>
    <mergeCell ref="H35:J36"/>
    <mergeCell ref="N39:P39"/>
    <mergeCell ref="Q39:S39"/>
    <mergeCell ref="N38:P38"/>
    <mergeCell ref="B32:B33"/>
    <mergeCell ref="M32:M33"/>
    <mergeCell ref="N32:P33"/>
    <mergeCell ref="Q32:S33"/>
    <mergeCell ref="E35:E36"/>
    <mergeCell ref="D35:D36"/>
    <mergeCell ref="G35:G36"/>
    <mergeCell ref="N37:P37"/>
    <mergeCell ref="Q37:S37"/>
    <mergeCell ref="M35:M36"/>
    <mergeCell ref="N35:P36"/>
    <mergeCell ref="H39:I39"/>
    <mergeCell ref="H17:I17"/>
    <mergeCell ref="Q38:S38"/>
    <mergeCell ref="H38:J38"/>
    <mergeCell ref="H28:I28"/>
    <mergeCell ref="H37:J37"/>
    <mergeCell ref="M2:P2"/>
    <mergeCell ref="H22:I22"/>
    <mergeCell ref="H16:J16"/>
    <mergeCell ref="H27:J27"/>
    <mergeCell ref="H15:J15"/>
    <mergeCell ref="H23:J23"/>
    <mergeCell ref="H11:J11"/>
    <mergeCell ref="H12:J12"/>
    <mergeCell ref="H13:J13"/>
    <mergeCell ref="H2:K2"/>
    <mergeCell ref="C3:K3"/>
    <mergeCell ref="H24:J24"/>
    <mergeCell ref="H25:J25"/>
    <mergeCell ref="H26:J26"/>
    <mergeCell ref="H33:I33"/>
    <mergeCell ref="H34:J34"/>
    <mergeCell ref="H9:J9"/>
    <mergeCell ref="H10:J10"/>
  </mergeCells>
  <conditionalFormatting sqref="M34:M35 M23:M26 M14:M15 M9:M12 M37">
    <cfRule type="expression" priority="1" dxfId="0">
      <formula>OR(G9&lt;M9,MOD(M9,50))</formula>
    </cfRule>
  </conditionalFormatting>
  <dataValidations count="2">
    <dataValidation operator="lessThanOrEqual" allowBlank="1" showInputMessage="1" showErrorMessage="1" sqref="C41:S41 B41:B46"/>
    <dataValidation errorStyle="warning" type="custom" allowBlank="1" showInputMessage="1" showErrorMessage="1" errorTitle="数値エラー" error="基本部数を超えているか50枚単位ではありません。" sqref="M14:M15 M9:M12 M23:M26 M34:M35 M37">
      <formula1>AND(M14&lt;=G14,MOD(M14,50)=0)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1"/>
  <headerFooter alignWithMargins="0">
    <oddFooter>&amp;R2021年4月現在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9"/>
  <sheetViews>
    <sheetView showGridLines="0" showZeros="0" zoomScale="75" zoomScaleNormal="75" workbookViewId="0" topLeftCell="A1">
      <selection activeCell="M9" sqref="M9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71" t="s">
        <v>182</v>
      </c>
      <c r="C2" s="855">
        <f>'表紙'!B4</f>
        <v>0</v>
      </c>
      <c r="D2" s="855"/>
      <c r="E2" s="855"/>
      <c r="F2" s="856"/>
      <c r="G2" s="5" t="s">
        <v>196</v>
      </c>
      <c r="H2" s="863">
        <f>'表紙'!B6</f>
        <v>0</v>
      </c>
      <c r="I2" s="863"/>
      <c r="J2" s="863"/>
      <c r="K2" s="864"/>
      <c r="L2" s="5" t="s">
        <v>2</v>
      </c>
      <c r="M2" s="591">
        <f>'表紙'!C4</f>
        <v>0</v>
      </c>
      <c r="N2" s="591"/>
      <c r="O2" s="591"/>
      <c r="P2" s="591"/>
      <c r="Q2" s="5" t="s">
        <v>183</v>
      </c>
      <c r="R2" s="589">
        <f>'表紙'!K4</f>
        <v>0</v>
      </c>
      <c r="S2" s="590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2:32" ht="39" customHeight="1">
      <c r="B3" s="6" t="s">
        <v>5</v>
      </c>
      <c r="C3" s="591">
        <f>'表紙'!C6</f>
        <v>0</v>
      </c>
      <c r="D3" s="591"/>
      <c r="E3" s="591"/>
      <c r="F3" s="591"/>
      <c r="G3" s="591"/>
      <c r="H3" s="591"/>
      <c r="I3" s="591"/>
      <c r="J3" s="591"/>
      <c r="K3" s="591"/>
      <c r="L3" s="5" t="s">
        <v>3</v>
      </c>
      <c r="M3" s="543">
        <f>'表紙'!H4</f>
        <v>0</v>
      </c>
      <c r="N3" s="670" t="s">
        <v>6</v>
      </c>
      <c r="O3" s="670"/>
      <c r="P3" s="965">
        <f>SUM(M17:P17,M30:P30)</f>
        <v>0</v>
      </c>
      <c r="Q3" s="966"/>
      <c r="R3" s="966"/>
      <c r="S3" s="113" t="s">
        <v>7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</row>
    <row r="4" spans="20:32" ht="23.25" customHeight="1"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</row>
    <row r="5" spans="2:32" ht="23.25" customHeight="1">
      <c r="B5" s="114" t="s">
        <v>237</v>
      </c>
      <c r="P5" s="174" t="s">
        <v>36</v>
      </c>
      <c r="Q5" s="641">
        <f>G17</f>
        <v>3950</v>
      </c>
      <c r="R5" s="641"/>
      <c r="S5" s="176" t="s">
        <v>7</v>
      </c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</row>
    <row r="6" spans="16:32" ht="23.25" customHeight="1">
      <c r="P6" s="174" t="s">
        <v>37</v>
      </c>
      <c r="Q6" s="939"/>
      <c r="R6" s="939"/>
      <c r="S6" s="176" t="s">
        <v>7</v>
      </c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</row>
    <row r="7" spans="2:32" ht="18" customHeight="1">
      <c r="B7" s="672" t="s">
        <v>8</v>
      </c>
      <c r="C7" s="570" t="s">
        <v>339</v>
      </c>
      <c r="D7" s="664"/>
      <c r="E7" s="664"/>
      <c r="F7" s="664"/>
      <c r="G7" s="664"/>
      <c r="H7" s="664"/>
      <c r="I7" s="664"/>
      <c r="J7" s="664"/>
      <c r="K7" s="664"/>
      <c r="L7" s="9" t="s">
        <v>346</v>
      </c>
      <c r="M7" s="639" t="s">
        <v>38</v>
      </c>
      <c r="N7" s="623" t="s">
        <v>338</v>
      </c>
      <c r="O7" s="619"/>
      <c r="P7" s="620"/>
      <c r="Q7" s="619" t="s">
        <v>197</v>
      </c>
      <c r="R7" s="619"/>
      <c r="S7" s="620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</row>
    <row r="8" spans="2:32" ht="18" customHeight="1">
      <c r="B8" s="734"/>
      <c r="C8" s="570" t="s">
        <v>41</v>
      </c>
      <c r="D8" s="585"/>
      <c r="E8" s="585"/>
      <c r="F8" s="266"/>
      <c r="G8" s="267" t="s">
        <v>337</v>
      </c>
      <c r="H8" s="570"/>
      <c r="I8" s="585"/>
      <c r="J8" s="307" t="s">
        <v>10</v>
      </c>
      <c r="K8" s="170" t="s">
        <v>11</v>
      </c>
      <c r="L8" s="9" t="s">
        <v>341</v>
      </c>
      <c r="M8" s="640"/>
      <c r="N8" s="661"/>
      <c r="O8" s="662"/>
      <c r="P8" s="663"/>
      <c r="Q8" s="621"/>
      <c r="R8" s="621"/>
      <c r="S8" s="622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</row>
    <row r="9" spans="2:32" ht="25.5" customHeight="1">
      <c r="B9" s="639" t="s">
        <v>238</v>
      </c>
      <c r="C9" s="422"/>
      <c r="D9" s="58" t="s">
        <v>239</v>
      </c>
      <c r="E9" s="134" t="s">
        <v>278</v>
      </c>
      <c r="F9" s="329"/>
      <c r="G9" s="287">
        <v>1650</v>
      </c>
      <c r="H9" s="710"/>
      <c r="I9" s="711"/>
      <c r="J9" s="712"/>
      <c r="K9" s="211">
        <f aca="true" t="shared" si="0" ref="K9:K14">G9</f>
        <v>1650</v>
      </c>
      <c r="L9" s="358"/>
      <c r="M9" s="544"/>
      <c r="N9" s="813"/>
      <c r="O9" s="814"/>
      <c r="P9" s="815"/>
      <c r="Q9" s="732"/>
      <c r="R9" s="732"/>
      <c r="S9" s="733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</row>
    <row r="10" spans="2:32" ht="25.5" customHeight="1">
      <c r="B10" s="958"/>
      <c r="C10" s="376"/>
      <c r="D10" s="132" t="s">
        <v>240</v>
      </c>
      <c r="E10" s="135" t="s">
        <v>300</v>
      </c>
      <c r="F10" s="322"/>
      <c r="G10" s="274">
        <v>350</v>
      </c>
      <c r="H10" s="710"/>
      <c r="I10" s="711"/>
      <c r="J10" s="712"/>
      <c r="K10" s="103">
        <f t="shared" si="0"/>
        <v>350</v>
      </c>
      <c r="L10" s="349"/>
      <c r="M10" s="544"/>
      <c r="N10" s="646"/>
      <c r="O10" s="646"/>
      <c r="P10" s="646"/>
      <c r="Q10" s="680"/>
      <c r="R10" s="680"/>
      <c r="S10" s="68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</row>
    <row r="11" spans="2:32" ht="25.5" customHeight="1">
      <c r="B11" s="958"/>
      <c r="C11" s="376"/>
      <c r="D11" s="132" t="s">
        <v>241</v>
      </c>
      <c r="E11" s="135"/>
      <c r="F11" s="322"/>
      <c r="G11" s="274">
        <v>100</v>
      </c>
      <c r="H11" s="710"/>
      <c r="I11" s="711"/>
      <c r="J11" s="712"/>
      <c r="K11" s="103">
        <f t="shared" si="0"/>
        <v>100</v>
      </c>
      <c r="L11" s="349"/>
      <c r="M11" s="544"/>
      <c r="N11" s="646"/>
      <c r="O11" s="646"/>
      <c r="P11" s="646"/>
      <c r="Q11" s="680"/>
      <c r="R11" s="680"/>
      <c r="S11" s="68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</row>
    <row r="12" spans="2:32" ht="25.5" customHeight="1">
      <c r="B12" s="958"/>
      <c r="C12" s="376"/>
      <c r="D12" s="132" t="s">
        <v>242</v>
      </c>
      <c r="E12" s="135" t="s">
        <v>297</v>
      </c>
      <c r="F12" s="322"/>
      <c r="G12" s="274">
        <v>550</v>
      </c>
      <c r="H12" s="710"/>
      <c r="I12" s="711"/>
      <c r="J12" s="712"/>
      <c r="K12" s="103">
        <f t="shared" si="0"/>
        <v>550</v>
      </c>
      <c r="L12" s="349"/>
      <c r="M12" s="544"/>
      <c r="N12" s="646"/>
      <c r="O12" s="646"/>
      <c r="P12" s="646"/>
      <c r="Q12" s="680"/>
      <c r="R12" s="680"/>
      <c r="S12" s="68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</row>
    <row r="13" spans="2:32" ht="25.5" customHeight="1">
      <c r="B13" s="958"/>
      <c r="C13" s="376"/>
      <c r="D13" s="132" t="s">
        <v>243</v>
      </c>
      <c r="E13" s="158" t="s">
        <v>293</v>
      </c>
      <c r="F13" s="322"/>
      <c r="G13" s="274">
        <v>950</v>
      </c>
      <c r="H13" s="710"/>
      <c r="I13" s="711"/>
      <c r="J13" s="712"/>
      <c r="K13" s="103">
        <f t="shared" si="0"/>
        <v>950</v>
      </c>
      <c r="L13" s="349"/>
      <c r="M13" s="544"/>
      <c r="N13" s="646"/>
      <c r="O13" s="646"/>
      <c r="P13" s="646"/>
      <c r="Q13" s="680"/>
      <c r="R13" s="680"/>
      <c r="S13" s="68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</row>
    <row r="14" spans="2:32" ht="25.5" customHeight="1">
      <c r="B14" s="640"/>
      <c r="C14" s="423"/>
      <c r="D14" s="146" t="s">
        <v>244</v>
      </c>
      <c r="E14" s="276" t="s">
        <v>299</v>
      </c>
      <c r="F14" s="340"/>
      <c r="G14" s="301">
        <v>350</v>
      </c>
      <c r="H14" s="825"/>
      <c r="I14" s="826"/>
      <c r="J14" s="827"/>
      <c r="K14" s="168">
        <f t="shared" si="0"/>
        <v>350</v>
      </c>
      <c r="L14" s="361"/>
      <c r="M14" s="544"/>
      <c r="N14" s="961"/>
      <c r="O14" s="961"/>
      <c r="P14" s="961"/>
      <c r="Q14" s="680"/>
      <c r="R14" s="680"/>
      <c r="S14" s="68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</row>
    <row r="15" spans="2:32" ht="25.5" customHeight="1">
      <c r="B15" s="314"/>
      <c r="C15" s="424"/>
      <c r="D15" s="315"/>
      <c r="E15" s="315"/>
      <c r="F15" s="341"/>
      <c r="G15" s="13"/>
      <c r="H15" s="954"/>
      <c r="I15" s="955"/>
      <c r="J15" s="956"/>
      <c r="K15" s="314"/>
      <c r="L15" s="314"/>
      <c r="M15" s="314"/>
      <c r="N15" s="957"/>
      <c r="O15" s="957"/>
      <c r="P15" s="957"/>
      <c r="Q15" s="679"/>
      <c r="R15" s="680"/>
      <c r="S15" s="68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</row>
    <row r="16" spans="2:32" ht="25.5" customHeight="1" thickBot="1">
      <c r="B16" s="28"/>
      <c r="C16" s="413"/>
      <c r="D16" s="12"/>
      <c r="E16" s="12"/>
      <c r="F16" s="323"/>
      <c r="G16" s="7"/>
      <c r="H16" s="914"/>
      <c r="I16" s="915"/>
      <c r="J16" s="916"/>
      <c r="K16" s="28"/>
      <c r="L16" s="28"/>
      <c r="M16" s="28"/>
      <c r="N16" s="944"/>
      <c r="O16" s="944"/>
      <c r="P16" s="944"/>
      <c r="Q16" s="717"/>
      <c r="R16" s="718"/>
      <c r="S16" s="719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</row>
    <row r="17" spans="2:32" ht="25.5" customHeight="1" thickTop="1">
      <c r="B17" s="33"/>
      <c r="C17" s="30"/>
      <c r="D17" s="32" t="str">
        <f>CONCATENATE(FIXED(COUNTA(D9:D14),0,0),"　店")</f>
        <v>6　店</v>
      </c>
      <c r="E17" s="30"/>
      <c r="F17" s="31"/>
      <c r="G17" s="272">
        <f>SUM(G9:G16)</f>
        <v>3950</v>
      </c>
      <c r="H17" s="594">
        <f>SUM(J16:J16)</f>
        <v>0</v>
      </c>
      <c r="I17" s="595"/>
      <c r="J17" s="313"/>
      <c r="K17" s="167">
        <f>SUM(K9:K16)</f>
        <v>3950</v>
      </c>
      <c r="L17" s="33"/>
      <c r="M17" s="34">
        <f>SUM(M9:M14)</f>
        <v>0</v>
      </c>
      <c r="N17" s="962">
        <f>SUM(N9:P14)</f>
        <v>0</v>
      </c>
      <c r="O17" s="963"/>
      <c r="P17" s="964"/>
      <c r="Q17" s="928"/>
      <c r="R17" s="928"/>
      <c r="S17" s="929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</row>
    <row r="18" spans="20:32" ht="23.25" customHeight="1"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</row>
    <row r="19" spans="2:32" ht="23.25" customHeight="1">
      <c r="B19" s="114" t="s">
        <v>245</v>
      </c>
      <c r="P19" s="174" t="s">
        <v>36</v>
      </c>
      <c r="Q19" s="641">
        <f>G30</f>
        <v>2800</v>
      </c>
      <c r="R19" s="641"/>
      <c r="S19" s="176" t="s">
        <v>7</v>
      </c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</row>
    <row r="20" spans="16:32" ht="23.25" customHeight="1">
      <c r="P20" s="174" t="s">
        <v>37</v>
      </c>
      <c r="Q20" s="939"/>
      <c r="R20" s="939"/>
      <c r="S20" s="176" t="s">
        <v>7</v>
      </c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</row>
    <row r="21" spans="2:32" ht="18" customHeight="1">
      <c r="B21" s="639" t="s">
        <v>8</v>
      </c>
      <c r="C21" s="570" t="s">
        <v>339</v>
      </c>
      <c r="D21" s="664"/>
      <c r="E21" s="664"/>
      <c r="F21" s="664"/>
      <c r="G21" s="664"/>
      <c r="H21" s="664"/>
      <c r="I21" s="664"/>
      <c r="J21" s="664"/>
      <c r="K21" s="664"/>
      <c r="L21" s="9" t="s">
        <v>346</v>
      </c>
      <c r="M21" s="639" t="s">
        <v>38</v>
      </c>
      <c r="N21" s="623" t="s">
        <v>338</v>
      </c>
      <c r="O21" s="619"/>
      <c r="P21" s="620"/>
      <c r="Q21" s="619" t="s">
        <v>197</v>
      </c>
      <c r="R21" s="619"/>
      <c r="S21" s="620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</row>
    <row r="22" spans="2:32" ht="18" customHeight="1">
      <c r="B22" s="640"/>
      <c r="C22" s="570" t="s">
        <v>41</v>
      </c>
      <c r="D22" s="585"/>
      <c r="E22" s="585"/>
      <c r="F22" s="266"/>
      <c r="G22" s="267" t="s">
        <v>337</v>
      </c>
      <c r="H22" s="570"/>
      <c r="I22" s="585"/>
      <c r="J22" s="307" t="s">
        <v>10</v>
      </c>
      <c r="K22" s="170" t="s">
        <v>11</v>
      </c>
      <c r="L22" s="9" t="s">
        <v>341</v>
      </c>
      <c r="M22" s="640"/>
      <c r="N22" s="661"/>
      <c r="O22" s="662"/>
      <c r="P22" s="663"/>
      <c r="Q22" s="621"/>
      <c r="R22" s="621"/>
      <c r="S22" s="622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</row>
    <row r="23" spans="2:32" ht="25.5" customHeight="1">
      <c r="B23" s="639" t="s">
        <v>246</v>
      </c>
      <c r="C23" s="422"/>
      <c r="D23" s="58" t="s">
        <v>247</v>
      </c>
      <c r="E23" s="134" t="s">
        <v>301</v>
      </c>
      <c r="F23" s="329"/>
      <c r="G23" s="287">
        <v>1450</v>
      </c>
      <c r="H23" s="710"/>
      <c r="I23" s="711"/>
      <c r="J23" s="712"/>
      <c r="K23" s="16">
        <f>G23</f>
        <v>1450</v>
      </c>
      <c r="L23" s="355"/>
      <c r="M23" s="544"/>
      <c r="N23" s="959"/>
      <c r="O23" s="959"/>
      <c r="P23" s="959"/>
      <c r="Q23" s="732"/>
      <c r="R23" s="732"/>
      <c r="S23" s="733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</row>
    <row r="24" spans="2:32" ht="25.5" customHeight="1">
      <c r="B24" s="958"/>
      <c r="C24" s="376"/>
      <c r="D24" s="132"/>
      <c r="E24" s="135"/>
      <c r="F24" s="322"/>
      <c r="G24" s="274"/>
      <c r="H24" s="599"/>
      <c r="I24" s="600"/>
      <c r="J24" s="601"/>
      <c r="K24" s="22"/>
      <c r="L24" s="74"/>
      <c r="M24" s="185"/>
      <c r="N24" s="960"/>
      <c r="O24" s="960"/>
      <c r="P24" s="960"/>
      <c r="Q24" s="778"/>
      <c r="R24" s="725"/>
      <c r="S24" s="726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</row>
    <row r="25" spans="2:32" ht="25.5" customHeight="1">
      <c r="B25" s="958"/>
      <c r="C25" s="376"/>
      <c r="D25" s="132" t="s">
        <v>248</v>
      </c>
      <c r="E25" s="135" t="s">
        <v>48</v>
      </c>
      <c r="F25" s="322"/>
      <c r="G25" s="274">
        <v>350</v>
      </c>
      <c r="H25" s="710"/>
      <c r="I25" s="711"/>
      <c r="J25" s="712"/>
      <c r="K25" s="22">
        <f>G25</f>
        <v>350</v>
      </c>
      <c r="L25" s="349"/>
      <c r="M25" s="544"/>
      <c r="N25" s="646"/>
      <c r="O25" s="646"/>
      <c r="P25" s="646"/>
      <c r="Q25" s="680"/>
      <c r="R25" s="680"/>
      <c r="S25" s="68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</row>
    <row r="26" spans="2:32" ht="25.5" customHeight="1">
      <c r="B26" s="958"/>
      <c r="C26" s="376"/>
      <c r="D26" s="132" t="s">
        <v>249</v>
      </c>
      <c r="E26" s="135" t="s">
        <v>301</v>
      </c>
      <c r="F26" s="322"/>
      <c r="G26" s="274">
        <v>650</v>
      </c>
      <c r="H26" s="710"/>
      <c r="I26" s="711"/>
      <c r="J26" s="712"/>
      <c r="K26" s="22">
        <f>G26</f>
        <v>650</v>
      </c>
      <c r="L26" s="349"/>
      <c r="M26" s="544"/>
      <c r="N26" s="646"/>
      <c r="O26" s="646"/>
      <c r="P26" s="646"/>
      <c r="Q26" s="680"/>
      <c r="R26" s="680"/>
      <c r="S26" s="68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</row>
    <row r="27" spans="2:32" ht="25.5" customHeight="1">
      <c r="B27" s="640"/>
      <c r="C27" s="423"/>
      <c r="D27" s="146" t="s">
        <v>250</v>
      </c>
      <c r="E27" s="300" t="s">
        <v>301</v>
      </c>
      <c r="F27" s="340"/>
      <c r="G27" s="301">
        <v>350</v>
      </c>
      <c r="H27" s="825"/>
      <c r="I27" s="826"/>
      <c r="J27" s="827"/>
      <c r="K27" s="147">
        <f>G27</f>
        <v>350</v>
      </c>
      <c r="L27" s="361"/>
      <c r="M27" s="544"/>
      <c r="N27" s="961"/>
      <c r="O27" s="961"/>
      <c r="P27" s="961"/>
      <c r="Q27" s="680"/>
      <c r="R27" s="680"/>
      <c r="S27" s="68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</row>
    <row r="28" spans="2:32" ht="25.5" customHeight="1">
      <c r="B28" s="314"/>
      <c r="C28" s="424"/>
      <c r="D28" s="315"/>
      <c r="E28" s="315"/>
      <c r="F28" s="341"/>
      <c r="G28" s="13"/>
      <c r="H28" s="954"/>
      <c r="I28" s="955"/>
      <c r="J28" s="956"/>
      <c r="K28" s="314"/>
      <c r="L28" s="314"/>
      <c r="M28" s="314"/>
      <c r="N28" s="957"/>
      <c r="O28" s="957"/>
      <c r="P28" s="957"/>
      <c r="Q28" s="680"/>
      <c r="R28" s="680"/>
      <c r="S28" s="68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</row>
    <row r="29" spans="2:32" ht="25.5" customHeight="1" thickBot="1">
      <c r="B29" s="28"/>
      <c r="C29" s="413"/>
      <c r="D29" s="12"/>
      <c r="E29" s="12"/>
      <c r="F29" s="323"/>
      <c r="G29" s="7"/>
      <c r="H29" s="887"/>
      <c r="I29" s="887"/>
      <c r="J29" s="888"/>
      <c r="K29" s="28"/>
      <c r="L29" s="28"/>
      <c r="M29" s="28"/>
      <c r="N29" s="944"/>
      <c r="O29" s="944"/>
      <c r="P29" s="944"/>
      <c r="Q29" s="717"/>
      <c r="R29" s="718"/>
      <c r="S29" s="719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</row>
    <row r="30" spans="2:32" ht="25.5" customHeight="1" thickTop="1">
      <c r="B30" s="33"/>
      <c r="C30" s="30"/>
      <c r="D30" s="32" t="str">
        <f>CONCATENATE(FIXED(COUNTA(D23:D27),0,0),"　店")</f>
        <v>4　店</v>
      </c>
      <c r="E30" s="30"/>
      <c r="F30" s="31"/>
      <c r="G30" s="272">
        <f>SUM(G23:G27)</f>
        <v>2800</v>
      </c>
      <c r="H30" s="594">
        <f>SUM(J29:J29)</f>
        <v>0</v>
      </c>
      <c r="I30" s="595"/>
      <c r="J30" s="313"/>
      <c r="K30" s="167">
        <f>SUM(K23:K29)</f>
        <v>2800</v>
      </c>
      <c r="L30" s="33"/>
      <c r="M30" s="56">
        <f>SUM(M23:M27)</f>
        <v>0</v>
      </c>
      <c r="N30" s="660">
        <f>SUM(N23:P27)</f>
        <v>0</v>
      </c>
      <c r="O30" s="660"/>
      <c r="P30" s="660"/>
      <c r="Q30" s="928"/>
      <c r="R30" s="928"/>
      <c r="S30" s="929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</row>
    <row r="31" spans="2:32" ht="13.5" customHeight="1">
      <c r="B31" s="12"/>
      <c r="C31" s="12"/>
      <c r="D31" s="255"/>
      <c r="E31" s="12"/>
      <c r="F31" s="12"/>
      <c r="G31" s="17"/>
      <c r="H31" s="17"/>
      <c r="I31" s="17"/>
      <c r="J31" s="259"/>
      <c r="K31" s="253"/>
      <c r="L31" s="12"/>
      <c r="M31" s="263"/>
      <c r="N31" s="263"/>
      <c r="O31" s="263"/>
      <c r="P31" s="263"/>
      <c r="Q31" s="61"/>
      <c r="R31" s="61"/>
      <c r="S31" s="6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</row>
    <row r="32" spans="2:32" ht="17.25">
      <c r="B32" s="237" t="s">
        <v>369</v>
      </c>
      <c r="C32" s="238"/>
      <c r="D32" s="239"/>
      <c r="E32" s="240"/>
      <c r="F32" s="240"/>
      <c r="G32" s="241"/>
      <c r="H32" s="241"/>
      <c r="I32" s="241"/>
      <c r="J32" s="239"/>
      <c r="K32" s="239"/>
      <c r="L32" s="239"/>
      <c r="M32" s="240"/>
      <c r="N32" s="242"/>
      <c r="O32" s="239"/>
      <c r="P32" s="239"/>
      <c r="Q32" s="239"/>
      <c r="R32" s="240"/>
      <c r="S32" s="243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</row>
    <row r="33" spans="2:32" ht="13.5">
      <c r="B33" s="248" t="s">
        <v>371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</row>
    <row r="34" spans="2:32" ht="13.5">
      <c r="B34" s="248" t="s">
        <v>372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</row>
    <row r="35" spans="2:32" ht="13.5">
      <c r="B35" s="237" t="s">
        <v>373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</row>
    <row r="36" spans="2:32" ht="13.5">
      <c r="B36" s="248" t="s">
        <v>374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</row>
    <row r="37" spans="2:32" ht="13.5">
      <c r="B37" s="237" t="s">
        <v>370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</row>
    <row r="38" spans="20:32" ht="13.5"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</row>
    <row r="39" spans="20:32" ht="13.5"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</row>
  </sheetData>
  <sheetProtection password="CC41" sheet="1"/>
  <mergeCells count="78">
    <mergeCell ref="N3:O3"/>
    <mergeCell ref="P3:R3"/>
    <mergeCell ref="C2:F2"/>
    <mergeCell ref="N12:P12"/>
    <mergeCell ref="C8:E8"/>
    <mergeCell ref="B7:B8"/>
    <mergeCell ref="M7:M8"/>
    <mergeCell ref="N7:P8"/>
    <mergeCell ref="Q7:S8"/>
    <mergeCell ref="C7:K7"/>
    <mergeCell ref="Q13:S13"/>
    <mergeCell ref="Q5:R5"/>
    <mergeCell ref="Q6:R6"/>
    <mergeCell ref="B9:B14"/>
    <mergeCell ref="N9:P9"/>
    <mergeCell ref="Q9:S9"/>
    <mergeCell ref="N10:P10"/>
    <mergeCell ref="Q10:S10"/>
    <mergeCell ref="N11:P11"/>
    <mergeCell ref="Q11:S11"/>
    <mergeCell ref="N16:P16"/>
    <mergeCell ref="Q16:S16"/>
    <mergeCell ref="N17:P17"/>
    <mergeCell ref="Q17:S17"/>
    <mergeCell ref="Q12:S12"/>
    <mergeCell ref="N13:P13"/>
    <mergeCell ref="N14:P14"/>
    <mergeCell ref="Q14:S14"/>
    <mergeCell ref="N15:P15"/>
    <mergeCell ref="Q15:S15"/>
    <mergeCell ref="B21:B22"/>
    <mergeCell ref="M21:M22"/>
    <mergeCell ref="N21:P22"/>
    <mergeCell ref="Q21:S22"/>
    <mergeCell ref="Q19:R19"/>
    <mergeCell ref="C22:E22"/>
    <mergeCell ref="Q20:R20"/>
    <mergeCell ref="C21:K21"/>
    <mergeCell ref="B23:B27"/>
    <mergeCell ref="N23:P23"/>
    <mergeCell ref="Q23:S23"/>
    <mergeCell ref="N24:P24"/>
    <mergeCell ref="Q24:S24"/>
    <mergeCell ref="N25:P25"/>
    <mergeCell ref="Q25:S25"/>
    <mergeCell ref="N26:P26"/>
    <mergeCell ref="Q26:S26"/>
    <mergeCell ref="N27:P27"/>
    <mergeCell ref="Q29:S29"/>
    <mergeCell ref="N30:P30"/>
    <mergeCell ref="Q30:S30"/>
    <mergeCell ref="Q27:S27"/>
    <mergeCell ref="N28:P28"/>
    <mergeCell ref="Q28:S28"/>
    <mergeCell ref="H30:I30"/>
    <mergeCell ref="H17:I17"/>
    <mergeCell ref="H15:J15"/>
    <mergeCell ref="R2:S2"/>
    <mergeCell ref="M2:P2"/>
    <mergeCell ref="H22:I22"/>
    <mergeCell ref="H16:J16"/>
    <mergeCell ref="H9:J9"/>
    <mergeCell ref="H10:J10"/>
    <mergeCell ref="N29:P29"/>
    <mergeCell ref="H24:J24"/>
    <mergeCell ref="H25:J25"/>
    <mergeCell ref="H26:J26"/>
    <mergeCell ref="H27:J27"/>
    <mergeCell ref="H28:J28"/>
    <mergeCell ref="H29:J29"/>
    <mergeCell ref="H11:J11"/>
    <mergeCell ref="H12:J12"/>
    <mergeCell ref="H13:J13"/>
    <mergeCell ref="H14:J14"/>
    <mergeCell ref="H2:K2"/>
    <mergeCell ref="H23:J23"/>
    <mergeCell ref="C3:K3"/>
    <mergeCell ref="H8:I8"/>
  </mergeCells>
  <conditionalFormatting sqref="M25:M27 M23 M9:M14">
    <cfRule type="expression" priority="1" dxfId="0">
      <formula>OR(G9&lt;M9,MOD(M9,50))</formula>
    </cfRule>
  </conditionalFormatting>
  <dataValidations count="2">
    <dataValidation operator="lessThanOrEqual" allowBlank="1" showInputMessage="1" showErrorMessage="1" sqref="C32:S32 B32:B37"/>
    <dataValidation errorStyle="warning" type="custom" allowBlank="1" showInputMessage="1" showErrorMessage="1" errorTitle="数値エラー" error="基本部数を超えているか50枚単位ではありません。" sqref="M9:M14 M23 M25:M27">
      <formula1>AND(M9&lt;=G9,MOD(M9,50)=0)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1"/>
  <headerFooter alignWithMargins="0">
    <oddFooter>&amp;R2021年4月現在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4"/>
  <sheetViews>
    <sheetView showGridLines="0" showZeros="0" zoomScale="75" zoomScaleNormal="75" workbookViewId="0" topLeftCell="A1">
      <selection activeCell="M9" sqref="M9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6" t="s">
        <v>1</v>
      </c>
      <c r="C2" s="612">
        <f>'表紙'!B4</f>
        <v>0</v>
      </c>
      <c r="D2" s="612"/>
      <c r="E2" s="612"/>
      <c r="F2" s="613"/>
      <c r="G2" s="6" t="s">
        <v>196</v>
      </c>
      <c r="H2" s="615">
        <f>'表紙'!B6</f>
        <v>0</v>
      </c>
      <c r="I2" s="615"/>
      <c r="J2" s="615"/>
      <c r="K2" s="616"/>
      <c r="L2" s="6" t="s">
        <v>2</v>
      </c>
      <c r="M2" s="591">
        <f>'表紙'!C4</f>
        <v>0</v>
      </c>
      <c r="N2" s="591"/>
      <c r="O2" s="591"/>
      <c r="P2" s="591"/>
      <c r="Q2" s="6" t="s">
        <v>183</v>
      </c>
      <c r="R2" s="589">
        <f>'表紙'!K4</f>
        <v>0</v>
      </c>
      <c r="S2" s="590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2:32" ht="39" customHeight="1">
      <c r="B3" s="6" t="s">
        <v>5</v>
      </c>
      <c r="C3" s="591">
        <f>'表紙'!C6</f>
        <v>0</v>
      </c>
      <c r="D3" s="591"/>
      <c r="E3" s="591"/>
      <c r="F3" s="591"/>
      <c r="G3" s="591"/>
      <c r="H3" s="591"/>
      <c r="I3" s="591"/>
      <c r="J3" s="591"/>
      <c r="K3" s="858"/>
      <c r="L3" s="172" t="s">
        <v>3</v>
      </c>
      <c r="M3" s="543">
        <f>'表紙'!H4</f>
        <v>0</v>
      </c>
      <c r="N3" s="862" t="s">
        <v>6</v>
      </c>
      <c r="O3" s="862"/>
      <c r="P3" s="976">
        <f>SUM(M17:P17,M26:P26)</f>
        <v>0</v>
      </c>
      <c r="Q3" s="977"/>
      <c r="R3" s="977"/>
      <c r="S3" s="113" t="s">
        <v>7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</row>
    <row r="4" spans="20:32" ht="23.25" customHeight="1"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</row>
    <row r="5" spans="2:32" ht="23.25" customHeight="1">
      <c r="B5" s="114" t="s">
        <v>263</v>
      </c>
      <c r="P5" s="174" t="s">
        <v>36</v>
      </c>
      <c r="Q5" s="859">
        <f>G17</f>
        <v>1800</v>
      </c>
      <c r="R5" s="859"/>
      <c r="S5" s="176" t="s">
        <v>7</v>
      </c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</row>
    <row r="6" spans="16:32" ht="23.25" customHeight="1">
      <c r="P6" s="174" t="s">
        <v>37</v>
      </c>
      <c r="Q6" s="939"/>
      <c r="R6" s="939"/>
      <c r="S6" s="176" t="s">
        <v>7</v>
      </c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</row>
    <row r="7" spans="2:32" ht="18" customHeight="1">
      <c r="B7" s="672" t="s">
        <v>8</v>
      </c>
      <c r="C7" s="570" t="s">
        <v>339</v>
      </c>
      <c r="D7" s="664"/>
      <c r="E7" s="664"/>
      <c r="F7" s="664"/>
      <c r="G7" s="664"/>
      <c r="H7" s="664"/>
      <c r="I7" s="664"/>
      <c r="J7" s="664"/>
      <c r="K7" s="664"/>
      <c r="L7" s="9" t="s">
        <v>346</v>
      </c>
      <c r="M7" s="639" t="s">
        <v>38</v>
      </c>
      <c r="N7" s="623" t="s">
        <v>338</v>
      </c>
      <c r="O7" s="619"/>
      <c r="P7" s="620"/>
      <c r="Q7" s="619" t="s">
        <v>197</v>
      </c>
      <c r="R7" s="619"/>
      <c r="S7" s="620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</row>
    <row r="8" spans="2:32" ht="18" customHeight="1">
      <c r="B8" s="734"/>
      <c r="C8" s="570" t="s">
        <v>41</v>
      </c>
      <c r="D8" s="585"/>
      <c r="E8" s="585"/>
      <c r="F8" s="266"/>
      <c r="G8" s="267" t="s">
        <v>337</v>
      </c>
      <c r="H8" s="570"/>
      <c r="I8" s="585"/>
      <c r="J8" s="307" t="s">
        <v>10</v>
      </c>
      <c r="K8" s="170" t="s">
        <v>11</v>
      </c>
      <c r="L8" s="9" t="s">
        <v>341</v>
      </c>
      <c r="M8" s="640"/>
      <c r="N8" s="661"/>
      <c r="O8" s="662"/>
      <c r="P8" s="663"/>
      <c r="Q8" s="621"/>
      <c r="R8" s="621"/>
      <c r="S8" s="622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</row>
    <row r="9" spans="2:32" ht="25.5" customHeight="1">
      <c r="B9" s="973" t="s">
        <v>264</v>
      </c>
      <c r="C9" s="405"/>
      <c r="D9" s="425" t="s">
        <v>333</v>
      </c>
      <c r="E9" s="159"/>
      <c r="F9" s="332"/>
      <c r="G9" s="287">
        <v>400</v>
      </c>
      <c r="H9" s="710"/>
      <c r="I9" s="711"/>
      <c r="J9" s="712"/>
      <c r="K9" s="16">
        <f>G9</f>
        <v>400</v>
      </c>
      <c r="L9" s="355"/>
      <c r="M9" s="544"/>
      <c r="N9" s="881"/>
      <c r="O9" s="882"/>
      <c r="P9" s="883"/>
      <c r="Q9" s="732"/>
      <c r="R9" s="732"/>
      <c r="S9" s="733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</row>
    <row r="10" spans="2:32" ht="25.5" customHeight="1">
      <c r="B10" s="974"/>
      <c r="C10" s="379"/>
      <c r="D10" s="143"/>
      <c r="E10" s="302"/>
      <c r="F10" s="343"/>
      <c r="G10" s="285"/>
      <c r="H10" s="599"/>
      <c r="I10" s="600"/>
      <c r="J10" s="601"/>
      <c r="K10" s="169"/>
      <c r="L10" s="106"/>
      <c r="M10" s="184"/>
      <c r="N10" s="975"/>
      <c r="O10" s="975"/>
      <c r="P10" s="934"/>
      <c r="Q10" s="680"/>
      <c r="R10" s="680"/>
      <c r="S10" s="68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</row>
    <row r="11" spans="2:32" ht="25.5" customHeight="1">
      <c r="B11" s="70" t="s">
        <v>265</v>
      </c>
      <c r="C11" s="376"/>
      <c r="D11" s="132" t="s">
        <v>266</v>
      </c>
      <c r="E11" s="135"/>
      <c r="F11" s="322"/>
      <c r="G11" s="274">
        <v>900</v>
      </c>
      <c r="H11" s="710"/>
      <c r="I11" s="711"/>
      <c r="J11" s="712"/>
      <c r="K11" s="22">
        <f>G11</f>
        <v>900</v>
      </c>
      <c r="L11" s="349"/>
      <c r="M11" s="548"/>
      <c r="N11" s="710"/>
      <c r="O11" s="711"/>
      <c r="P11" s="712"/>
      <c r="Q11" s="680"/>
      <c r="R11" s="680"/>
      <c r="S11" s="68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</row>
    <row r="12" spans="2:32" ht="25.5" customHeight="1">
      <c r="B12" s="70" t="s">
        <v>267</v>
      </c>
      <c r="C12" s="376"/>
      <c r="D12" s="132" t="s">
        <v>268</v>
      </c>
      <c r="E12" s="135"/>
      <c r="F12" s="322"/>
      <c r="G12" s="274">
        <v>500</v>
      </c>
      <c r="H12" s="710"/>
      <c r="I12" s="711"/>
      <c r="J12" s="712"/>
      <c r="K12" s="22">
        <f>G12</f>
        <v>500</v>
      </c>
      <c r="L12" s="349"/>
      <c r="M12" s="544"/>
      <c r="N12" s="710"/>
      <c r="O12" s="711"/>
      <c r="P12" s="712"/>
      <c r="Q12" s="680"/>
      <c r="R12" s="680"/>
      <c r="S12" s="68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</row>
    <row r="13" spans="2:32" ht="25.5" customHeight="1">
      <c r="B13" s="3"/>
      <c r="C13" s="376"/>
      <c r="D13" s="21"/>
      <c r="E13" s="135"/>
      <c r="F13" s="322"/>
      <c r="G13" s="20"/>
      <c r="H13" s="599">
        <f>K13-G13</f>
        <v>0</v>
      </c>
      <c r="I13" s="600"/>
      <c r="J13" s="601"/>
      <c r="K13" s="74"/>
      <c r="L13" s="74"/>
      <c r="M13" s="74"/>
      <c r="N13" s="768"/>
      <c r="O13" s="768"/>
      <c r="P13" s="769"/>
      <c r="Q13" s="413"/>
      <c r="R13" s="413"/>
      <c r="S13" s="427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</row>
    <row r="14" spans="2:32" ht="25.5" customHeight="1">
      <c r="B14" s="3"/>
      <c r="C14" s="376"/>
      <c r="D14" s="21"/>
      <c r="E14" s="21"/>
      <c r="F14" s="342"/>
      <c r="G14" s="20"/>
      <c r="H14" s="599">
        <f>K14-G14</f>
        <v>0</v>
      </c>
      <c r="I14" s="600"/>
      <c r="J14" s="601"/>
      <c r="K14" s="74"/>
      <c r="L14" s="74"/>
      <c r="M14" s="74"/>
      <c r="N14" s="768"/>
      <c r="O14" s="768"/>
      <c r="P14" s="769"/>
      <c r="Q14" s="413"/>
      <c r="R14" s="413"/>
      <c r="S14" s="427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</row>
    <row r="15" spans="2:32" ht="25.5" customHeight="1">
      <c r="B15" s="3"/>
      <c r="C15" s="376"/>
      <c r="D15" s="21"/>
      <c r="E15" s="21"/>
      <c r="F15" s="342"/>
      <c r="G15" s="20"/>
      <c r="H15" s="599">
        <f>K15-G15</f>
        <v>0</v>
      </c>
      <c r="I15" s="600"/>
      <c r="J15" s="601"/>
      <c r="K15" s="74"/>
      <c r="L15" s="74"/>
      <c r="M15" s="74"/>
      <c r="N15" s="768"/>
      <c r="O15" s="768"/>
      <c r="P15" s="769"/>
      <c r="Q15" s="413"/>
      <c r="R15" s="413"/>
      <c r="S15" s="427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</row>
    <row r="16" spans="2:32" ht="25.5" customHeight="1" thickBot="1">
      <c r="B16" s="14"/>
      <c r="C16" s="375"/>
      <c r="D16" s="12"/>
      <c r="E16" s="12"/>
      <c r="F16" s="323"/>
      <c r="G16" s="7"/>
      <c r="H16" s="674"/>
      <c r="I16" s="674"/>
      <c r="J16" s="675"/>
      <c r="K16" s="28"/>
      <c r="L16" s="28"/>
      <c r="M16" s="28"/>
      <c r="N16" s="626"/>
      <c r="O16" s="626"/>
      <c r="P16" s="627"/>
      <c r="Q16" s="420"/>
      <c r="R16" s="431"/>
      <c r="S16" s="432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</row>
    <row r="17" spans="2:32" ht="25.5" customHeight="1" thickTop="1">
      <c r="B17" s="31"/>
      <c r="C17" s="31"/>
      <c r="D17" s="32" t="str">
        <f>CONCATENATE(FIXED(COUNTA(D9:D12),0,0),"　店")</f>
        <v>3　店</v>
      </c>
      <c r="E17" s="30"/>
      <c r="F17" s="31"/>
      <c r="G17" s="303">
        <f>SUM(G9:G12)</f>
        <v>1800</v>
      </c>
      <c r="H17" s="594">
        <f>SUM(J14:J16)</f>
        <v>0</v>
      </c>
      <c r="I17" s="595"/>
      <c r="J17" s="313"/>
      <c r="K17" s="167">
        <f>SUM(K9:K16)</f>
        <v>1800</v>
      </c>
      <c r="L17" s="33"/>
      <c r="M17" s="149">
        <f>SUM(M9:M12)</f>
        <v>0</v>
      </c>
      <c r="N17" s="971">
        <f>SUM(N9:P12)</f>
        <v>0</v>
      </c>
      <c r="O17" s="971"/>
      <c r="P17" s="972"/>
      <c r="Q17" s="423"/>
      <c r="R17" s="423"/>
      <c r="S17" s="428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</row>
    <row r="18" spans="20:32" ht="23.25" customHeight="1"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</row>
    <row r="19" spans="2:32" ht="23.25" customHeight="1">
      <c r="B19" s="114" t="s">
        <v>269</v>
      </c>
      <c r="P19" s="174" t="s">
        <v>36</v>
      </c>
      <c r="Q19" s="641">
        <f>G26</f>
        <v>350</v>
      </c>
      <c r="R19" s="641"/>
      <c r="S19" s="176" t="s">
        <v>7</v>
      </c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</row>
    <row r="20" spans="16:32" ht="23.25" customHeight="1">
      <c r="P20" s="174" t="s">
        <v>37</v>
      </c>
      <c r="Q20" s="642"/>
      <c r="R20" s="642"/>
      <c r="S20" s="176" t="s">
        <v>7</v>
      </c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</row>
    <row r="21" spans="2:32" ht="16.5" customHeight="1">
      <c r="B21" s="639" t="s">
        <v>8</v>
      </c>
      <c r="C21" s="570" t="s">
        <v>339</v>
      </c>
      <c r="D21" s="585"/>
      <c r="E21" s="585"/>
      <c r="F21" s="585"/>
      <c r="G21" s="585"/>
      <c r="H21" s="585"/>
      <c r="I21" s="585"/>
      <c r="J21" s="585"/>
      <c r="K21" s="585"/>
      <c r="L21" s="9" t="s">
        <v>346</v>
      </c>
      <c r="M21" s="639" t="s">
        <v>38</v>
      </c>
      <c r="N21" s="623" t="s">
        <v>39</v>
      </c>
      <c r="O21" s="619"/>
      <c r="P21" s="620"/>
      <c r="Q21" s="619" t="s">
        <v>197</v>
      </c>
      <c r="R21" s="619"/>
      <c r="S21" s="620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</row>
    <row r="22" spans="2:32" ht="16.5" customHeight="1">
      <c r="B22" s="640"/>
      <c r="C22" s="570" t="s">
        <v>41</v>
      </c>
      <c r="D22" s="585"/>
      <c r="E22" s="585"/>
      <c r="F22" s="266"/>
      <c r="G22" s="267" t="s">
        <v>337</v>
      </c>
      <c r="H22" s="570"/>
      <c r="I22" s="585"/>
      <c r="J22" s="307" t="s">
        <v>10</v>
      </c>
      <c r="K22" s="170" t="s">
        <v>11</v>
      </c>
      <c r="L22" s="9" t="s">
        <v>341</v>
      </c>
      <c r="M22" s="640"/>
      <c r="N22" s="624"/>
      <c r="O22" s="621"/>
      <c r="P22" s="622"/>
      <c r="Q22" s="621"/>
      <c r="R22" s="621"/>
      <c r="S22" s="622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</row>
    <row r="23" spans="2:32" ht="25.5" customHeight="1">
      <c r="B23" s="39"/>
      <c r="C23" s="426" t="s">
        <v>64</v>
      </c>
      <c r="D23" s="148" t="s">
        <v>270</v>
      </c>
      <c r="E23" s="12"/>
      <c r="F23" s="323"/>
      <c r="G23" s="287">
        <v>350</v>
      </c>
      <c r="H23" s="710"/>
      <c r="I23" s="711"/>
      <c r="J23" s="712"/>
      <c r="K23" s="16">
        <f>G23</f>
        <v>350</v>
      </c>
      <c r="L23" s="355"/>
      <c r="M23" s="544"/>
      <c r="N23" s="969"/>
      <c r="O23" s="969"/>
      <c r="P23" s="969"/>
      <c r="Q23" s="896" t="s">
        <v>271</v>
      </c>
      <c r="R23" s="897"/>
      <c r="S23" s="898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</row>
    <row r="24" spans="2:32" ht="25.5" customHeight="1">
      <c r="B24" s="74"/>
      <c r="C24" s="412"/>
      <c r="D24" s="21"/>
      <c r="E24" s="21"/>
      <c r="F24" s="342"/>
      <c r="G24" s="274"/>
      <c r="H24" s="599">
        <f>K24-G24</f>
        <v>0</v>
      </c>
      <c r="I24" s="600"/>
      <c r="J24" s="601"/>
      <c r="K24" s="22"/>
      <c r="L24" s="74"/>
      <c r="M24" s="22"/>
      <c r="N24" s="970"/>
      <c r="O24" s="970"/>
      <c r="P24" s="970"/>
      <c r="Q24" s="680"/>
      <c r="R24" s="680"/>
      <c r="S24" s="68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</row>
    <row r="25" spans="2:32" ht="25.5" customHeight="1" thickBot="1">
      <c r="B25" s="28"/>
      <c r="C25" s="413"/>
      <c r="D25" s="12"/>
      <c r="E25" s="12"/>
      <c r="F25" s="323"/>
      <c r="G25" s="304"/>
      <c r="H25" s="674"/>
      <c r="I25" s="674"/>
      <c r="J25" s="675"/>
      <c r="K25" s="151"/>
      <c r="L25" s="28"/>
      <c r="M25" s="151"/>
      <c r="N25" s="967"/>
      <c r="O25" s="967"/>
      <c r="P25" s="967"/>
      <c r="Q25" s="717"/>
      <c r="R25" s="718"/>
      <c r="S25" s="719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</row>
    <row r="26" spans="2:32" ht="25.5" customHeight="1" thickTop="1">
      <c r="B26" s="33"/>
      <c r="C26" s="30"/>
      <c r="D26" s="32" t="str">
        <f>CONCATENATE(FIXED(COUNTA(D23:D24),0,0),"　店")</f>
        <v>1　店</v>
      </c>
      <c r="E26" s="30"/>
      <c r="F26" s="31"/>
      <c r="G26" s="272">
        <f>SUM(G23:G25)</f>
        <v>350</v>
      </c>
      <c r="H26" s="594">
        <f>SUM(J25:J25)</f>
        <v>0</v>
      </c>
      <c r="I26" s="595"/>
      <c r="J26" s="313"/>
      <c r="K26" s="152">
        <f>SUM(K23:K25)</f>
        <v>350</v>
      </c>
      <c r="L26" s="152">
        <f>SUM(L23:L25)</f>
        <v>0</v>
      </c>
      <c r="M26" s="34">
        <f>SUM(M23)</f>
        <v>0</v>
      </c>
      <c r="N26" s="968">
        <f>SUM(N23)</f>
        <v>0</v>
      </c>
      <c r="O26" s="968"/>
      <c r="P26" s="968"/>
      <c r="Q26" s="928"/>
      <c r="R26" s="928"/>
      <c r="S26" s="929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</row>
    <row r="27" spans="2:32" ht="13.5" customHeight="1">
      <c r="B27" s="12"/>
      <c r="C27" s="12"/>
      <c r="D27" s="255"/>
      <c r="E27" s="12"/>
      <c r="F27" s="12"/>
      <c r="G27" s="17"/>
      <c r="H27" s="17"/>
      <c r="I27" s="17"/>
      <c r="J27" s="17"/>
      <c r="K27" s="17"/>
      <c r="L27" s="17"/>
      <c r="M27" s="88"/>
      <c r="N27" s="17"/>
      <c r="O27" s="17"/>
      <c r="P27" s="17"/>
      <c r="Q27" s="61"/>
      <c r="R27" s="61"/>
      <c r="S27" s="6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</row>
    <row r="28" spans="2:32" ht="17.25">
      <c r="B28" s="237" t="s">
        <v>369</v>
      </c>
      <c r="C28" s="238"/>
      <c r="D28" s="239"/>
      <c r="E28" s="240"/>
      <c r="F28" s="240"/>
      <c r="G28" s="241"/>
      <c r="H28" s="241"/>
      <c r="I28" s="241"/>
      <c r="J28" s="239"/>
      <c r="K28" s="239"/>
      <c r="L28" s="239"/>
      <c r="M28" s="240"/>
      <c r="N28" s="242"/>
      <c r="O28" s="239"/>
      <c r="P28" s="239"/>
      <c r="Q28" s="239"/>
      <c r="R28" s="240"/>
      <c r="S28" s="243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</row>
    <row r="29" spans="2:32" ht="13.5">
      <c r="B29" s="248" t="s">
        <v>371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</row>
    <row r="30" spans="2:32" ht="13.5">
      <c r="B30" s="248" t="s">
        <v>372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</row>
    <row r="31" spans="2:32" ht="13.5">
      <c r="B31" s="237" t="s">
        <v>373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</row>
    <row r="32" spans="2:32" ht="13.5">
      <c r="B32" s="248" t="s">
        <v>374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</row>
    <row r="33" spans="2:32" ht="13.5">
      <c r="B33" s="237" t="s">
        <v>370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</row>
    <row r="34" spans="20:32" ht="13.5"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</row>
  </sheetData>
  <sheetProtection password="CC41" sheet="1"/>
  <mergeCells count="60">
    <mergeCell ref="N3:O3"/>
    <mergeCell ref="P3:R3"/>
    <mergeCell ref="C2:F2"/>
    <mergeCell ref="R2:S2"/>
    <mergeCell ref="M2:P2"/>
    <mergeCell ref="B7:B8"/>
    <mergeCell ref="M7:M8"/>
    <mergeCell ref="N7:P8"/>
    <mergeCell ref="Q7:S8"/>
    <mergeCell ref="Q5:R5"/>
    <mergeCell ref="Q6:R6"/>
    <mergeCell ref="C8:E8"/>
    <mergeCell ref="C7:K7"/>
    <mergeCell ref="H8:I8"/>
    <mergeCell ref="B9:B10"/>
    <mergeCell ref="N9:P9"/>
    <mergeCell ref="Q9:S9"/>
    <mergeCell ref="N10:P10"/>
    <mergeCell ref="Q10:S10"/>
    <mergeCell ref="N11:P11"/>
    <mergeCell ref="Q11:S11"/>
    <mergeCell ref="H9:J9"/>
    <mergeCell ref="H10:J10"/>
    <mergeCell ref="N14:P14"/>
    <mergeCell ref="N15:P15"/>
    <mergeCell ref="H13:J13"/>
    <mergeCell ref="H11:J11"/>
    <mergeCell ref="H12:J12"/>
    <mergeCell ref="N12:P12"/>
    <mergeCell ref="Q12:S12"/>
    <mergeCell ref="N13:P13"/>
    <mergeCell ref="B21:B22"/>
    <mergeCell ref="M21:M22"/>
    <mergeCell ref="N21:P22"/>
    <mergeCell ref="Q21:S22"/>
    <mergeCell ref="Q19:R19"/>
    <mergeCell ref="H22:I22"/>
    <mergeCell ref="N26:P26"/>
    <mergeCell ref="Q26:S26"/>
    <mergeCell ref="N23:P23"/>
    <mergeCell ref="Q23:S23"/>
    <mergeCell ref="N24:P24"/>
    <mergeCell ref="N16:P16"/>
    <mergeCell ref="N17:P17"/>
    <mergeCell ref="H23:J23"/>
    <mergeCell ref="Q20:R20"/>
    <mergeCell ref="C22:E22"/>
    <mergeCell ref="C21:K21"/>
    <mergeCell ref="N25:P25"/>
    <mergeCell ref="Q25:S25"/>
    <mergeCell ref="H2:K2"/>
    <mergeCell ref="H25:J25"/>
    <mergeCell ref="H17:I17"/>
    <mergeCell ref="C3:K3"/>
    <mergeCell ref="Q24:S24"/>
    <mergeCell ref="H26:I26"/>
    <mergeCell ref="H24:J24"/>
    <mergeCell ref="H14:J14"/>
    <mergeCell ref="H15:J15"/>
    <mergeCell ref="H16:J16"/>
  </mergeCells>
  <conditionalFormatting sqref="M23 M11:M12 M9">
    <cfRule type="expression" priority="1" dxfId="0">
      <formula>OR(G9&lt;M9,MOD(M9,50))</formula>
    </cfRule>
  </conditionalFormatting>
  <dataValidations count="2">
    <dataValidation operator="lessThanOrEqual" allowBlank="1" showInputMessage="1" showErrorMessage="1" sqref="C28:S28 B28:B33"/>
    <dataValidation errorStyle="warning" type="custom" allowBlank="1" showInputMessage="1" showErrorMessage="1" errorTitle="数値エラー" error="基本部数を超えているか50枚単位ではありません。" sqref="M9 M11:M12 M23">
      <formula1>AND(M9&lt;=G9,MOD(M9,50)=0)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1"/>
  <headerFooter alignWithMargins="0">
    <oddFooter>&amp;R2021年4月現在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34"/>
  <sheetViews>
    <sheetView showGridLines="0" showZeros="0" zoomScale="75" zoomScaleNormal="75" workbookViewId="0" topLeftCell="A1">
      <selection activeCell="M9" sqref="M9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6" t="s">
        <v>1</v>
      </c>
      <c r="C2" s="612">
        <f>'表紙'!B4</f>
        <v>0</v>
      </c>
      <c r="D2" s="612"/>
      <c r="E2" s="612"/>
      <c r="F2" s="613"/>
      <c r="G2" s="6" t="s">
        <v>196</v>
      </c>
      <c r="H2" s="615">
        <f>'表紙'!B6</f>
        <v>0</v>
      </c>
      <c r="I2" s="615"/>
      <c r="J2" s="615"/>
      <c r="K2" s="616"/>
      <c r="L2" s="6" t="s">
        <v>2</v>
      </c>
      <c r="M2" s="591">
        <f>'表紙'!C4</f>
        <v>0</v>
      </c>
      <c r="N2" s="591"/>
      <c r="O2" s="591"/>
      <c r="P2" s="591"/>
      <c r="Q2" s="6" t="s">
        <v>183</v>
      </c>
      <c r="R2" s="589">
        <f>'表紙'!K4</f>
        <v>0</v>
      </c>
      <c r="S2" s="590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2:32" ht="39" customHeight="1">
      <c r="B3" s="6" t="s">
        <v>5</v>
      </c>
      <c r="C3" s="591">
        <f>'表紙'!C6</f>
        <v>0</v>
      </c>
      <c r="D3" s="591"/>
      <c r="E3" s="591"/>
      <c r="F3" s="591"/>
      <c r="G3" s="591"/>
      <c r="H3" s="591"/>
      <c r="I3" s="591"/>
      <c r="J3" s="591"/>
      <c r="K3" s="858"/>
      <c r="L3" s="172" t="s">
        <v>3</v>
      </c>
      <c r="M3" s="543">
        <f>'表紙'!H4</f>
        <v>0</v>
      </c>
      <c r="N3" s="862" t="s">
        <v>6</v>
      </c>
      <c r="O3" s="862"/>
      <c r="P3" s="886">
        <f>SUM(M23:P23)</f>
        <v>0</v>
      </c>
      <c r="Q3" s="886"/>
      <c r="R3" s="886"/>
      <c r="S3" s="298" t="s">
        <v>7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</row>
    <row r="4" spans="20:32" ht="23.25" customHeight="1"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</row>
    <row r="5" spans="2:32" ht="23.25" customHeight="1">
      <c r="B5" s="114" t="s">
        <v>251</v>
      </c>
      <c r="P5" s="174" t="s">
        <v>36</v>
      </c>
      <c r="Q5" s="641">
        <f>G23</f>
        <v>10150</v>
      </c>
      <c r="R5" s="641"/>
      <c r="S5" s="176" t="s">
        <v>7</v>
      </c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</row>
    <row r="6" spans="16:32" ht="23.25" customHeight="1">
      <c r="P6" s="174" t="s">
        <v>37</v>
      </c>
      <c r="Q6" s="642"/>
      <c r="R6" s="642"/>
      <c r="S6" s="176" t="s">
        <v>7</v>
      </c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</row>
    <row r="7" spans="2:32" ht="18" customHeight="1">
      <c r="B7" s="672" t="s">
        <v>8</v>
      </c>
      <c r="C7" s="570" t="s">
        <v>339</v>
      </c>
      <c r="D7" s="664"/>
      <c r="E7" s="664"/>
      <c r="F7" s="664"/>
      <c r="G7" s="664"/>
      <c r="H7" s="664"/>
      <c r="I7" s="664"/>
      <c r="J7" s="664"/>
      <c r="K7" s="664"/>
      <c r="L7" s="9" t="s">
        <v>346</v>
      </c>
      <c r="M7" s="639" t="s">
        <v>38</v>
      </c>
      <c r="N7" s="623" t="s">
        <v>338</v>
      </c>
      <c r="O7" s="619"/>
      <c r="P7" s="620"/>
      <c r="Q7" s="619" t="s">
        <v>197</v>
      </c>
      <c r="R7" s="619"/>
      <c r="S7" s="620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</row>
    <row r="8" spans="2:32" ht="18" customHeight="1">
      <c r="B8" s="734"/>
      <c r="C8" s="570" t="s">
        <v>41</v>
      </c>
      <c r="D8" s="585"/>
      <c r="E8" s="585"/>
      <c r="F8" s="266"/>
      <c r="G8" s="267" t="s">
        <v>337</v>
      </c>
      <c r="H8" s="570"/>
      <c r="I8" s="585"/>
      <c r="J8" s="307" t="s">
        <v>10</v>
      </c>
      <c r="K8" s="170" t="s">
        <v>11</v>
      </c>
      <c r="L8" s="9" t="s">
        <v>341</v>
      </c>
      <c r="M8" s="640"/>
      <c r="N8" s="661"/>
      <c r="O8" s="662"/>
      <c r="P8" s="663"/>
      <c r="Q8" s="621"/>
      <c r="R8" s="621"/>
      <c r="S8" s="622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</row>
    <row r="9" spans="2:32" ht="25.5" customHeight="1">
      <c r="B9" s="286"/>
      <c r="C9" s="410"/>
      <c r="D9" s="58" t="s">
        <v>252</v>
      </c>
      <c r="E9" s="134" t="s">
        <v>299</v>
      </c>
      <c r="F9" s="329"/>
      <c r="G9" s="287">
        <v>1600</v>
      </c>
      <c r="H9" s="881"/>
      <c r="I9" s="882"/>
      <c r="J9" s="883"/>
      <c r="K9" s="16">
        <f>G9</f>
        <v>1600</v>
      </c>
      <c r="L9" s="362"/>
      <c r="M9" s="544"/>
      <c r="N9" s="981"/>
      <c r="O9" s="982"/>
      <c r="P9" s="983"/>
      <c r="Q9" s="795"/>
      <c r="R9" s="796"/>
      <c r="S9" s="797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</row>
    <row r="10" spans="2:32" ht="25.5" customHeight="1">
      <c r="B10" s="3"/>
      <c r="C10" s="376"/>
      <c r="D10" s="131" t="s">
        <v>253</v>
      </c>
      <c r="E10" s="135"/>
      <c r="F10" s="322"/>
      <c r="G10" s="274">
        <v>1150</v>
      </c>
      <c r="H10" s="710"/>
      <c r="I10" s="711"/>
      <c r="J10" s="712"/>
      <c r="K10" s="22">
        <f aca="true" t="shared" si="0" ref="K10:K19">G10</f>
        <v>1150</v>
      </c>
      <c r="L10" s="349"/>
      <c r="M10" s="544"/>
      <c r="N10" s="978"/>
      <c r="O10" s="979"/>
      <c r="P10" s="980"/>
      <c r="Q10" s="375"/>
      <c r="R10" s="413"/>
      <c r="S10" s="427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</row>
    <row r="11" spans="2:32" ht="25.5" customHeight="1">
      <c r="B11" s="3"/>
      <c r="C11" s="376"/>
      <c r="D11" s="132" t="s">
        <v>254</v>
      </c>
      <c r="E11" s="135" t="s">
        <v>299</v>
      </c>
      <c r="F11" s="322"/>
      <c r="G11" s="274">
        <v>300</v>
      </c>
      <c r="H11" s="710"/>
      <c r="I11" s="711"/>
      <c r="J11" s="712"/>
      <c r="K11" s="22">
        <f t="shared" si="0"/>
        <v>300</v>
      </c>
      <c r="L11" s="349"/>
      <c r="M11" s="544"/>
      <c r="N11" s="978"/>
      <c r="O11" s="979"/>
      <c r="P11" s="980"/>
      <c r="Q11" s="375"/>
      <c r="R11" s="413"/>
      <c r="S11" s="427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</row>
    <row r="12" spans="2:32" ht="25.5" customHeight="1">
      <c r="B12" s="3"/>
      <c r="C12" s="376"/>
      <c r="D12" s="132" t="s">
        <v>255</v>
      </c>
      <c r="E12" s="135" t="s">
        <v>299</v>
      </c>
      <c r="F12" s="322"/>
      <c r="G12" s="274">
        <v>150</v>
      </c>
      <c r="H12" s="710"/>
      <c r="I12" s="711"/>
      <c r="J12" s="712"/>
      <c r="K12" s="22">
        <f t="shared" si="0"/>
        <v>150</v>
      </c>
      <c r="L12" s="349"/>
      <c r="M12" s="544"/>
      <c r="N12" s="978"/>
      <c r="O12" s="979"/>
      <c r="P12" s="980"/>
      <c r="Q12" s="375"/>
      <c r="R12" s="413"/>
      <c r="S12" s="427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</row>
    <row r="13" spans="2:32" ht="25.5" customHeight="1">
      <c r="B13" s="3"/>
      <c r="C13" s="376"/>
      <c r="D13" s="132" t="s">
        <v>256</v>
      </c>
      <c r="E13" s="135" t="s">
        <v>289</v>
      </c>
      <c r="F13" s="322"/>
      <c r="G13" s="542">
        <v>550</v>
      </c>
      <c r="H13" s="710"/>
      <c r="I13" s="711"/>
      <c r="J13" s="712"/>
      <c r="K13" s="540">
        <f t="shared" si="0"/>
        <v>550</v>
      </c>
      <c r="L13" s="349"/>
      <c r="M13" s="544"/>
      <c r="N13" s="978"/>
      <c r="O13" s="979"/>
      <c r="P13" s="980"/>
      <c r="Q13" s="730"/>
      <c r="R13" s="696"/>
      <c r="S13" s="697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</row>
    <row r="14" spans="2:32" ht="25.5" customHeight="1">
      <c r="B14" s="3"/>
      <c r="C14" s="376"/>
      <c r="D14" s="132" t="s">
        <v>257</v>
      </c>
      <c r="E14" s="135" t="s">
        <v>300</v>
      </c>
      <c r="F14" s="322"/>
      <c r="G14" s="274">
        <v>450</v>
      </c>
      <c r="H14" s="710"/>
      <c r="I14" s="711"/>
      <c r="J14" s="712"/>
      <c r="K14" s="22">
        <f t="shared" si="0"/>
        <v>450</v>
      </c>
      <c r="L14" s="349"/>
      <c r="M14" s="544"/>
      <c r="N14" s="978"/>
      <c r="O14" s="979"/>
      <c r="P14" s="980"/>
      <c r="Q14" s="778"/>
      <c r="R14" s="725"/>
      <c r="S14" s="726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</row>
    <row r="15" spans="2:32" ht="25.5" customHeight="1">
      <c r="B15" s="3"/>
      <c r="C15" s="376"/>
      <c r="D15" s="132" t="s">
        <v>258</v>
      </c>
      <c r="E15" s="135" t="s">
        <v>300</v>
      </c>
      <c r="F15" s="322"/>
      <c r="G15" s="274">
        <v>600</v>
      </c>
      <c r="H15" s="710"/>
      <c r="I15" s="711"/>
      <c r="J15" s="712"/>
      <c r="K15" s="22">
        <f t="shared" si="0"/>
        <v>600</v>
      </c>
      <c r="L15" s="349"/>
      <c r="M15" s="544"/>
      <c r="N15" s="978"/>
      <c r="O15" s="979"/>
      <c r="P15" s="980"/>
      <c r="Q15" s="778"/>
      <c r="R15" s="725"/>
      <c r="S15" s="726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</row>
    <row r="16" spans="2:32" ht="25.5" customHeight="1">
      <c r="B16" s="3"/>
      <c r="C16" s="376"/>
      <c r="D16" s="132" t="s">
        <v>259</v>
      </c>
      <c r="E16" s="135" t="s">
        <v>300</v>
      </c>
      <c r="F16" s="322"/>
      <c r="G16" s="274">
        <v>1550</v>
      </c>
      <c r="H16" s="710"/>
      <c r="I16" s="711"/>
      <c r="J16" s="712"/>
      <c r="K16" s="22">
        <f t="shared" si="0"/>
        <v>1550</v>
      </c>
      <c r="L16" s="349"/>
      <c r="M16" s="544"/>
      <c r="N16" s="978"/>
      <c r="O16" s="979"/>
      <c r="P16" s="980"/>
      <c r="Q16" s="778"/>
      <c r="R16" s="725"/>
      <c r="S16" s="726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</row>
    <row r="17" spans="2:32" ht="25.5" customHeight="1">
      <c r="B17" s="3"/>
      <c r="C17" s="376"/>
      <c r="D17" s="132" t="s">
        <v>260</v>
      </c>
      <c r="E17" s="135" t="s">
        <v>300</v>
      </c>
      <c r="F17" s="322"/>
      <c r="G17" s="274">
        <v>450</v>
      </c>
      <c r="H17" s="710"/>
      <c r="I17" s="711"/>
      <c r="J17" s="712"/>
      <c r="K17" s="22">
        <f t="shared" si="0"/>
        <v>450</v>
      </c>
      <c r="L17" s="349"/>
      <c r="M17" s="544"/>
      <c r="N17" s="978"/>
      <c r="O17" s="979"/>
      <c r="P17" s="980"/>
      <c r="Q17" s="778"/>
      <c r="R17" s="725"/>
      <c r="S17" s="726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</row>
    <row r="18" spans="2:32" ht="25.5" customHeight="1">
      <c r="B18" s="3"/>
      <c r="C18" s="376"/>
      <c r="D18" s="132" t="s">
        <v>261</v>
      </c>
      <c r="E18" s="135" t="s">
        <v>300</v>
      </c>
      <c r="F18" s="322"/>
      <c r="G18" s="274">
        <v>1500</v>
      </c>
      <c r="H18" s="710"/>
      <c r="I18" s="711"/>
      <c r="J18" s="712"/>
      <c r="K18" s="22">
        <f t="shared" si="0"/>
        <v>1500</v>
      </c>
      <c r="L18" s="349"/>
      <c r="M18" s="544"/>
      <c r="N18" s="978"/>
      <c r="O18" s="979"/>
      <c r="P18" s="980"/>
      <c r="Q18" s="778"/>
      <c r="R18" s="725"/>
      <c r="S18" s="726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</row>
    <row r="19" spans="2:32" ht="25.5" customHeight="1">
      <c r="B19" s="3"/>
      <c r="C19" s="376"/>
      <c r="D19" s="132" t="s">
        <v>262</v>
      </c>
      <c r="E19" s="135" t="s">
        <v>300</v>
      </c>
      <c r="F19" s="322"/>
      <c r="G19" s="274">
        <v>1850</v>
      </c>
      <c r="H19" s="710"/>
      <c r="I19" s="711"/>
      <c r="J19" s="712"/>
      <c r="K19" s="22">
        <f t="shared" si="0"/>
        <v>1850</v>
      </c>
      <c r="L19" s="349"/>
      <c r="M19" s="544"/>
      <c r="N19" s="978"/>
      <c r="O19" s="979"/>
      <c r="P19" s="980"/>
      <c r="Q19" s="778"/>
      <c r="R19" s="725"/>
      <c r="S19" s="726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</row>
    <row r="20" spans="2:32" ht="25.5" customHeight="1">
      <c r="B20" s="74"/>
      <c r="C20" s="412"/>
      <c r="D20" s="21"/>
      <c r="E20" s="21"/>
      <c r="F20" s="3"/>
      <c r="G20" s="20"/>
      <c r="H20" s="926"/>
      <c r="I20" s="604"/>
      <c r="J20" s="605"/>
      <c r="K20" s="74"/>
      <c r="L20" s="74"/>
      <c r="M20" s="74"/>
      <c r="N20" s="768"/>
      <c r="O20" s="768"/>
      <c r="P20" s="769"/>
      <c r="Q20" s="778"/>
      <c r="R20" s="725"/>
      <c r="S20" s="726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</row>
    <row r="21" spans="2:32" ht="25.5" customHeight="1">
      <c r="B21" s="74"/>
      <c r="C21" s="412"/>
      <c r="D21" s="21"/>
      <c r="E21" s="21"/>
      <c r="F21" s="3"/>
      <c r="G21" s="20"/>
      <c r="H21" s="926"/>
      <c r="I21" s="604"/>
      <c r="J21" s="605"/>
      <c r="K21" s="74"/>
      <c r="L21" s="74"/>
      <c r="M21" s="74"/>
      <c r="N21" s="768"/>
      <c r="O21" s="768"/>
      <c r="P21" s="769"/>
      <c r="Q21" s="375"/>
      <c r="R21" s="413"/>
      <c r="S21" s="427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</row>
    <row r="22" spans="2:32" ht="25.5" customHeight="1" thickBot="1">
      <c r="B22" s="28"/>
      <c r="C22" s="413"/>
      <c r="D22" s="12"/>
      <c r="E22" s="12"/>
      <c r="F22" s="14"/>
      <c r="G22" s="7"/>
      <c r="H22" s="674"/>
      <c r="I22" s="674"/>
      <c r="J22" s="675"/>
      <c r="K22" s="28"/>
      <c r="L22" s="28"/>
      <c r="M22" s="28"/>
      <c r="N22" s="629"/>
      <c r="O22" s="629"/>
      <c r="P22" s="629"/>
      <c r="Q22" s="420"/>
      <c r="R22" s="431"/>
      <c r="S22" s="432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</row>
    <row r="23" spans="2:32" ht="25.5" customHeight="1" thickTop="1">
      <c r="B23" s="33"/>
      <c r="C23" s="30"/>
      <c r="D23" s="32" t="str">
        <f>CONCATENATE(FIXED(COUNTA(D9:D19),0,0),"　店")</f>
        <v>11　店</v>
      </c>
      <c r="E23" s="30"/>
      <c r="F23" s="31"/>
      <c r="G23" s="272">
        <f>SUM(G9:G19)</f>
        <v>10150</v>
      </c>
      <c r="H23" s="594">
        <f>SUM(J21:J22)</f>
        <v>0</v>
      </c>
      <c r="I23" s="595"/>
      <c r="J23" s="313"/>
      <c r="K23" s="152">
        <f>SUM(K9:K19)</f>
        <v>10150</v>
      </c>
      <c r="L23" s="33"/>
      <c r="M23" s="34">
        <f>SUM(M9:M19)</f>
        <v>0</v>
      </c>
      <c r="N23" s="654">
        <f>SUM(N9:P19)</f>
        <v>0</v>
      </c>
      <c r="O23" s="657"/>
      <c r="P23" s="658"/>
      <c r="Q23" s="429"/>
      <c r="R23" s="423"/>
      <c r="S23" s="428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</row>
    <row r="24" spans="2:32" ht="13.5" customHeight="1">
      <c r="B24" s="12"/>
      <c r="C24" s="12"/>
      <c r="D24" s="255"/>
      <c r="E24" s="12"/>
      <c r="F24" s="12"/>
      <c r="G24" s="17"/>
      <c r="H24" s="17"/>
      <c r="I24" s="17"/>
      <c r="J24" s="17"/>
      <c r="K24" s="17"/>
      <c r="L24" s="12"/>
      <c r="M24" s="88"/>
      <c r="N24" s="88"/>
      <c r="O24" s="88"/>
      <c r="P24" s="88"/>
      <c r="Q24" s="12"/>
      <c r="R24" s="12"/>
      <c r="S24" s="12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</row>
    <row r="25" spans="2:32" ht="17.25">
      <c r="B25" s="237" t="s">
        <v>369</v>
      </c>
      <c r="C25" s="238"/>
      <c r="D25" s="239"/>
      <c r="E25" s="240"/>
      <c r="F25" s="240"/>
      <c r="G25" s="241"/>
      <c r="H25" s="241"/>
      <c r="I25" s="241"/>
      <c r="J25" s="239"/>
      <c r="K25" s="239"/>
      <c r="L25" s="239"/>
      <c r="M25" s="240"/>
      <c r="N25" s="242"/>
      <c r="O25" s="239"/>
      <c r="P25" s="239"/>
      <c r="Q25" s="239"/>
      <c r="R25" s="240"/>
      <c r="S25" s="243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</row>
    <row r="26" spans="2:32" ht="13.5">
      <c r="B26" s="248" t="s">
        <v>371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</row>
    <row r="27" spans="2:32" ht="13.5">
      <c r="B27" s="248" t="s">
        <v>372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</row>
    <row r="28" spans="2:32" ht="13.5">
      <c r="B28" s="237" t="s">
        <v>373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</row>
    <row r="29" spans="2:32" ht="13.5">
      <c r="B29" s="248" t="s">
        <v>374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</row>
    <row r="30" spans="2:32" ht="13.5">
      <c r="B30" s="237" t="s">
        <v>370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</row>
    <row r="31" spans="20:32" ht="13.5"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</row>
    <row r="32" spans="20:32" ht="13.5"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</row>
    <row r="33" spans="20:32" ht="13.5"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</row>
    <row r="34" spans="20:32" ht="13.5"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</row>
  </sheetData>
  <sheetProtection password="CC41" sheet="1"/>
  <mergeCells count="55">
    <mergeCell ref="B7:B8"/>
    <mergeCell ref="M7:M8"/>
    <mergeCell ref="N7:P8"/>
    <mergeCell ref="Q7:S8"/>
    <mergeCell ref="Q5:R5"/>
    <mergeCell ref="Q6:R6"/>
    <mergeCell ref="C8:E8"/>
    <mergeCell ref="C7:K7"/>
    <mergeCell ref="N9:P9"/>
    <mergeCell ref="Q9:S9"/>
    <mergeCell ref="C2:F2"/>
    <mergeCell ref="H8:I8"/>
    <mergeCell ref="R2:S2"/>
    <mergeCell ref="M2:P2"/>
    <mergeCell ref="C3:K3"/>
    <mergeCell ref="N3:O3"/>
    <mergeCell ref="P3:R3"/>
    <mergeCell ref="Q17:S17"/>
    <mergeCell ref="N10:P10"/>
    <mergeCell ref="N11:P11"/>
    <mergeCell ref="N12:P12"/>
    <mergeCell ref="N13:P13"/>
    <mergeCell ref="Q13:S13"/>
    <mergeCell ref="N14:P14"/>
    <mergeCell ref="Q14:S14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H15:J15"/>
    <mergeCell ref="H16:J16"/>
    <mergeCell ref="H17:J17"/>
    <mergeCell ref="N21:P21"/>
    <mergeCell ref="N22:P22"/>
    <mergeCell ref="N23:P23"/>
    <mergeCell ref="N18:P18"/>
    <mergeCell ref="H22:J22"/>
    <mergeCell ref="H23:I23"/>
    <mergeCell ref="H20:J20"/>
    <mergeCell ref="H18:J18"/>
    <mergeCell ref="H19:J19"/>
    <mergeCell ref="H2:K2"/>
    <mergeCell ref="H21:J21"/>
    <mergeCell ref="H9:J9"/>
    <mergeCell ref="H10:J10"/>
    <mergeCell ref="H11:J11"/>
    <mergeCell ref="H12:J12"/>
    <mergeCell ref="H13:J13"/>
    <mergeCell ref="H14:J14"/>
  </mergeCells>
  <conditionalFormatting sqref="M9:M19">
    <cfRule type="expression" priority="1" dxfId="0">
      <formula>OR(G9&lt;M9,MOD(M9,50))</formula>
    </cfRule>
  </conditionalFormatting>
  <dataValidations count="2">
    <dataValidation operator="lessThanOrEqual" allowBlank="1" showInputMessage="1" showErrorMessage="1" sqref="C25:S25 B25:B30"/>
    <dataValidation errorStyle="warning" type="custom" allowBlank="1" showInputMessage="1" showErrorMessage="1" errorTitle="数値エラー" error="基本部数を超えているか50枚単位ではありません。" sqref="M9:M19">
      <formula1>AND(M9&lt;=G9,MOD(M9,50)=0)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1"/>
  <headerFooter alignWithMargins="0">
    <oddFooter>&amp;R2021年4月現在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showGridLines="0" showZeros="0" tabSelected="1" zoomScale="90" zoomScaleNormal="90" workbookViewId="0" topLeftCell="A1">
      <selection activeCell="B4" sqref="B4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4.125" style="1" customWidth="1"/>
    <col min="4" max="9" width="10.125" style="1" customWidth="1"/>
    <col min="10" max="10" width="5.50390625" style="1" customWidth="1"/>
    <col min="11" max="12" width="9.125" style="1" customWidth="1"/>
    <col min="13" max="13" width="1.4921875" style="1" customWidth="1"/>
    <col min="14" max="16384" width="9.00390625" style="1" customWidth="1"/>
  </cols>
  <sheetData>
    <row r="1" spans="2:12" ht="30" customHeight="1">
      <c r="B1" s="194" t="s">
        <v>0</v>
      </c>
      <c r="C1" s="194"/>
      <c r="D1" s="194"/>
      <c r="E1" s="194"/>
      <c r="F1" s="194"/>
      <c r="G1" s="194"/>
      <c r="H1" s="194"/>
      <c r="I1" s="194"/>
      <c r="K1" s="576">
        <v>44287</v>
      </c>
      <c r="L1" s="576"/>
    </row>
    <row r="2" ht="20.25" customHeight="1"/>
    <row r="3" spans="2:12" ht="15.75" customHeight="1">
      <c r="B3" s="320" t="s">
        <v>1</v>
      </c>
      <c r="C3" s="562" t="s">
        <v>2</v>
      </c>
      <c r="D3" s="563"/>
      <c r="E3" s="563"/>
      <c r="F3" s="563"/>
      <c r="G3" s="564"/>
      <c r="H3" s="562" t="s">
        <v>3</v>
      </c>
      <c r="I3" s="563"/>
      <c r="J3" s="564"/>
      <c r="K3" s="562" t="s">
        <v>4</v>
      </c>
      <c r="L3" s="564"/>
    </row>
    <row r="4" spans="2:12" ht="30.75" customHeight="1">
      <c r="B4" s="305"/>
      <c r="C4" s="582"/>
      <c r="D4" s="583"/>
      <c r="E4" s="583"/>
      <c r="F4" s="583"/>
      <c r="G4" s="584"/>
      <c r="H4" s="565"/>
      <c r="I4" s="566"/>
      <c r="J4" s="567"/>
      <c r="K4" s="577"/>
      <c r="L4" s="578"/>
    </row>
    <row r="5" spans="2:12" ht="15.75" customHeight="1">
      <c r="B5" s="344" t="s">
        <v>196</v>
      </c>
      <c r="C5" s="562" t="s">
        <v>5</v>
      </c>
      <c r="D5" s="563"/>
      <c r="E5" s="563"/>
      <c r="F5" s="563"/>
      <c r="G5" s="564"/>
      <c r="H5" s="562" t="s">
        <v>6</v>
      </c>
      <c r="I5" s="563"/>
      <c r="J5" s="564"/>
      <c r="K5" s="577"/>
      <c r="L5" s="578"/>
    </row>
    <row r="6" spans="2:12" ht="30.75" customHeight="1">
      <c r="B6" s="305"/>
      <c r="C6" s="582"/>
      <c r="D6" s="583"/>
      <c r="E6" s="583"/>
      <c r="F6" s="583"/>
      <c r="G6" s="584"/>
      <c r="H6" s="568">
        <f>I32</f>
        <v>0</v>
      </c>
      <c r="I6" s="569"/>
      <c r="J6" s="282" t="s">
        <v>7</v>
      </c>
      <c r="K6" s="579"/>
      <c r="L6" s="580"/>
    </row>
    <row r="7" ht="21.75" customHeight="1"/>
    <row r="8" spans="2:12" ht="24.75" customHeight="1">
      <c r="B8" s="572" t="s">
        <v>316</v>
      </c>
      <c r="C8" s="570" t="s">
        <v>315</v>
      </c>
      <c r="D8" s="585"/>
      <c r="E8" s="585"/>
      <c r="F8" s="570" t="s">
        <v>336</v>
      </c>
      <c r="G8" s="571"/>
      <c r="H8" s="570" t="s">
        <v>11</v>
      </c>
      <c r="I8" s="571"/>
      <c r="J8" s="572" t="s">
        <v>314</v>
      </c>
      <c r="K8" s="572"/>
      <c r="L8" s="572"/>
    </row>
    <row r="9" spans="2:12" ht="24.75" customHeight="1">
      <c r="B9" s="572"/>
      <c r="C9" s="319" t="s">
        <v>313</v>
      </c>
      <c r="D9" s="195" t="s">
        <v>9</v>
      </c>
      <c r="E9" s="196" t="s">
        <v>312</v>
      </c>
      <c r="F9" s="308" t="s">
        <v>338</v>
      </c>
      <c r="G9" s="197" t="s">
        <v>312</v>
      </c>
      <c r="H9" s="195" t="s">
        <v>310</v>
      </c>
      <c r="I9" s="200" t="s">
        <v>312</v>
      </c>
      <c r="J9" s="572"/>
      <c r="K9" s="572"/>
      <c r="L9" s="572"/>
    </row>
    <row r="10" spans="2:12" ht="24.75" customHeight="1">
      <c r="B10" s="202" t="s">
        <v>12</v>
      </c>
      <c r="C10" s="220">
        <f>VALUE(TRIM(LEFT('桑名市・いなべ市・員弁郡'!D20,2)))</f>
        <v>10</v>
      </c>
      <c r="D10" s="461">
        <f>'桑名市・いなべ市・員弁郡'!G20</f>
        <v>26350</v>
      </c>
      <c r="E10" s="233">
        <f>'桑名市・いなべ市・員弁郡'!M20</f>
        <v>0</v>
      </c>
      <c r="F10" s="466">
        <f>H10-D10</f>
        <v>27100</v>
      </c>
      <c r="G10" s="186">
        <f>'桑名市・いなべ市・員弁郡'!N20</f>
        <v>0</v>
      </c>
      <c r="H10" s="461">
        <f>'桑名市・いなべ市・員弁郡'!K20</f>
        <v>53450</v>
      </c>
      <c r="I10" s="221">
        <f>SUM(E10+G10)</f>
        <v>0</v>
      </c>
      <c r="J10" s="581"/>
      <c r="K10" s="581"/>
      <c r="L10" s="581"/>
    </row>
    <row r="11" spans="2:12" ht="24.75" customHeight="1">
      <c r="B11" s="203" t="s">
        <v>15</v>
      </c>
      <c r="C11" s="2">
        <f>VALUE(TRIM(LEFT('桑名市・いなべ市・員弁郡'!D28,2)))</f>
        <v>1</v>
      </c>
      <c r="D11" s="462">
        <f>'桑名市・いなべ市・員弁郡'!G28</f>
        <v>4000</v>
      </c>
      <c r="E11" s="234">
        <f>'桑名市・いなべ市・員弁郡'!M28</f>
        <v>0</v>
      </c>
      <c r="F11" s="467">
        <f>H11-D11</f>
        <v>3900</v>
      </c>
      <c r="G11" s="187">
        <f>'桑名市・いなべ市・員弁郡'!N28</f>
        <v>0</v>
      </c>
      <c r="H11" s="462">
        <f>'桑名市・いなべ市・員弁郡'!K28</f>
        <v>7900</v>
      </c>
      <c r="I11" s="192">
        <f>SUM(E11+G11)</f>
        <v>0</v>
      </c>
      <c r="J11" s="559"/>
      <c r="K11" s="559"/>
      <c r="L11" s="559"/>
    </row>
    <row r="12" spans="2:12" ht="24.75" customHeight="1">
      <c r="B12" s="203" t="s">
        <v>14</v>
      </c>
      <c r="C12" s="189">
        <f>VALUE(TRIM(LEFT('桑名市・いなべ市・員弁郡'!D41,2)))</f>
        <v>6</v>
      </c>
      <c r="D12" s="462">
        <f>'桑名市・いなべ市・員弁郡'!G41</f>
        <v>9050</v>
      </c>
      <c r="E12" s="234">
        <f>'桑名市・いなべ市・員弁郡'!M41</f>
        <v>0</v>
      </c>
      <c r="F12" s="467">
        <f aca="true" t="shared" si="0" ref="F12:F31">H12-D12</f>
        <v>4300</v>
      </c>
      <c r="G12" s="187">
        <f>'桑名市・いなべ市・員弁郡'!N41</f>
        <v>0</v>
      </c>
      <c r="H12" s="462">
        <f>'桑名市・いなべ市・員弁郡'!K41</f>
        <v>13350</v>
      </c>
      <c r="I12" s="192">
        <f>SUM(E12+G12)</f>
        <v>0</v>
      </c>
      <c r="J12" s="559"/>
      <c r="K12" s="559"/>
      <c r="L12" s="559"/>
    </row>
    <row r="13" spans="2:12" ht="24.75" customHeight="1">
      <c r="B13" s="203" t="s">
        <v>13</v>
      </c>
      <c r="C13" s="183">
        <f>VALUE(TRIM(LEFT('桑名市・いなべ市・員弁郡'!D48,2)))</f>
        <v>1</v>
      </c>
      <c r="D13" s="463">
        <f>'桑名市・いなべ市・員弁郡'!G48</f>
        <v>1250</v>
      </c>
      <c r="E13" s="235">
        <f>'桑名市・いなべ市・員弁郡'!M48</f>
        <v>0</v>
      </c>
      <c r="F13" s="468">
        <f>H13-D13</f>
        <v>950</v>
      </c>
      <c r="G13" s="218">
        <f>'桑名市・いなべ市・員弁郡'!N48</f>
        <v>0</v>
      </c>
      <c r="H13" s="463">
        <f>'桑名市・いなべ市・員弁郡'!K48</f>
        <v>2200</v>
      </c>
      <c r="I13" s="219">
        <f>SUM(E13+G13)</f>
        <v>0</v>
      </c>
      <c r="J13" s="573"/>
      <c r="K13" s="574"/>
      <c r="L13" s="575"/>
    </row>
    <row r="14" spans="2:12" ht="24.75" customHeight="1">
      <c r="B14" s="203" t="s">
        <v>16</v>
      </c>
      <c r="C14" s="189">
        <f>VALUE(TRIM(LEFT('四日市市'!D35,2)))</f>
        <v>24</v>
      </c>
      <c r="D14" s="462">
        <f>'四日市市'!G35</f>
        <v>54700</v>
      </c>
      <c r="E14" s="234">
        <f>'四日市市'!M35</f>
        <v>0</v>
      </c>
      <c r="F14" s="467">
        <f t="shared" si="0"/>
        <v>66950</v>
      </c>
      <c r="G14" s="187">
        <f>'四日市市'!N35</f>
        <v>0</v>
      </c>
      <c r="H14" s="462">
        <f>'四日市市'!K35</f>
        <v>121650</v>
      </c>
      <c r="I14" s="192">
        <f aca="true" t="shared" si="1" ref="I14:I20">SUM(E14+G14)</f>
        <v>0</v>
      </c>
      <c r="J14" s="559"/>
      <c r="K14" s="559"/>
      <c r="L14" s="559"/>
    </row>
    <row r="15" spans="2:12" ht="24.75" customHeight="1">
      <c r="B15" s="203" t="s">
        <v>17</v>
      </c>
      <c r="C15" s="189">
        <f>VALUE(TRIM(LEFT('三重郡･亀山市'!D18,2)))</f>
        <v>6</v>
      </c>
      <c r="D15" s="462">
        <f>'三重郡･亀山市'!G18</f>
        <v>11550</v>
      </c>
      <c r="E15" s="234">
        <f>'三重郡･亀山市'!M18</f>
        <v>0</v>
      </c>
      <c r="F15" s="467">
        <f t="shared" si="0"/>
        <v>11800</v>
      </c>
      <c r="G15" s="187">
        <f>'三重郡･亀山市'!N18</f>
        <v>0</v>
      </c>
      <c r="H15" s="462">
        <f>'三重郡･亀山市'!K18</f>
        <v>23350</v>
      </c>
      <c r="I15" s="192">
        <f t="shared" si="1"/>
        <v>0</v>
      </c>
      <c r="J15" s="559"/>
      <c r="K15" s="559"/>
      <c r="L15" s="559"/>
    </row>
    <row r="16" spans="2:12" ht="24.75" customHeight="1">
      <c r="B16" s="203" t="s">
        <v>18</v>
      </c>
      <c r="C16" s="189">
        <f>VALUE(TRIM(LEFT('三重郡･亀山市'!D32,2)))</f>
        <v>5</v>
      </c>
      <c r="D16" s="462">
        <f>'三重郡･亀山市'!G32</f>
        <v>8950</v>
      </c>
      <c r="E16" s="234">
        <f>'三重郡･亀山市'!M32</f>
        <v>0</v>
      </c>
      <c r="F16" s="467">
        <f t="shared" si="0"/>
        <v>7050</v>
      </c>
      <c r="G16" s="187">
        <f>'三重郡･亀山市'!N32</f>
        <v>0</v>
      </c>
      <c r="H16" s="462">
        <f>'三重郡･亀山市'!K32</f>
        <v>16000</v>
      </c>
      <c r="I16" s="192">
        <f t="shared" si="1"/>
        <v>0</v>
      </c>
      <c r="J16" s="559"/>
      <c r="K16" s="559"/>
      <c r="L16" s="559"/>
    </row>
    <row r="17" spans="2:12" ht="24.75" customHeight="1">
      <c r="B17" s="203" t="s">
        <v>19</v>
      </c>
      <c r="C17" s="189">
        <f>VALUE(TRIM(LEFT('鈴鹿市'!D26,2)))</f>
        <v>14</v>
      </c>
      <c r="D17" s="462">
        <f>'鈴鹿市'!G26</f>
        <v>32000</v>
      </c>
      <c r="E17" s="234">
        <f>'鈴鹿市'!M26</f>
        <v>0</v>
      </c>
      <c r="F17" s="467">
        <f t="shared" si="0"/>
        <v>42000</v>
      </c>
      <c r="G17" s="187">
        <f>'鈴鹿市'!N26</f>
        <v>0</v>
      </c>
      <c r="H17" s="462">
        <f>'鈴鹿市'!K26</f>
        <v>74000</v>
      </c>
      <c r="I17" s="192">
        <f t="shared" si="1"/>
        <v>0</v>
      </c>
      <c r="J17" s="559"/>
      <c r="K17" s="559"/>
      <c r="L17" s="559"/>
    </row>
    <row r="18" spans="2:12" ht="24.75" customHeight="1">
      <c r="B18" s="203" t="s">
        <v>20</v>
      </c>
      <c r="C18" s="189">
        <f>VALUE(TRIM(LEFT('津市'!D39,2)))</f>
        <v>29</v>
      </c>
      <c r="D18" s="462">
        <f>'津市'!G39</f>
        <v>47400</v>
      </c>
      <c r="E18" s="234">
        <f>'津市'!M39</f>
        <v>0</v>
      </c>
      <c r="F18" s="467">
        <f t="shared" si="0"/>
        <v>54700</v>
      </c>
      <c r="G18" s="187">
        <f>'津市'!N39</f>
        <v>0</v>
      </c>
      <c r="H18" s="462">
        <f>'津市'!K39</f>
        <v>102100</v>
      </c>
      <c r="I18" s="192">
        <f t="shared" si="1"/>
        <v>0</v>
      </c>
      <c r="J18" s="559"/>
      <c r="K18" s="559"/>
      <c r="L18" s="559"/>
    </row>
    <row r="19" spans="2:12" ht="24.75" customHeight="1">
      <c r="B19" s="203" t="s">
        <v>21</v>
      </c>
      <c r="C19" s="189">
        <f>VALUE(TRIM(LEFT('松阪市･多気郡'!D26,2)))</f>
        <v>14</v>
      </c>
      <c r="D19" s="462">
        <f>'松阪市･多気郡'!G26</f>
        <v>26700</v>
      </c>
      <c r="E19" s="234">
        <f>'松阪市･多気郡'!M26</f>
        <v>0</v>
      </c>
      <c r="F19" s="467">
        <f t="shared" si="0"/>
        <v>33150</v>
      </c>
      <c r="G19" s="187">
        <f>'松阪市･多気郡'!N26</f>
        <v>0</v>
      </c>
      <c r="H19" s="462">
        <f>'松阪市･多気郡'!K26</f>
        <v>59850</v>
      </c>
      <c r="I19" s="192">
        <f t="shared" si="1"/>
        <v>0</v>
      </c>
      <c r="J19" s="559"/>
      <c r="K19" s="559"/>
      <c r="L19" s="559"/>
    </row>
    <row r="20" spans="2:12" ht="24.75" customHeight="1">
      <c r="B20" s="203" t="s">
        <v>22</v>
      </c>
      <c r="C20" s="189">
        <f>VALUE(TRIM(LEFT('松阪市･多気郡'!D41,2)))</f>
        <v>4</v>
      </c>
      <c r="D20" s="462">
        <f>'松阪市･多気郡'!G41</f>
        <v>5200</v>
      </c>
      <c r="E20" s="234">
        <f>'松阪市･多気郡'!M41</f>
        <v>0</v>
      </c>
      <c r="F20" s="467">
        <f t="shared" si="0"/>
        <v>350</v>
      </c>
      <c r="G20" s="187">
        <f>'松阪市･多気郡'!N41</f>
        <v>0</v>
      </c>
      <c r="H20" s="462">
        <f>'松阪市･多気郡'!K41</f>
        <v>5550</v>
      </c>
      <c r="I20" s="192">
        <f t="shared" si="1"/>
        <v>0</v>
      </c>
      <c r="J20" s="559"/>
      <c r="K20" s="559"/>
      <c r="L20" s="559"/>
    </row>
    <row r="21" spans="2:12" ht="24.75" customHeight="1">
      <c r="B21" s="203" t="s">
        <v>23</v>
      </c>
      <c r="C21" s="189">
        <f>VALUE(TRIM(LEFT('伊勢市'!D27,2)))</f>
        <v>12</v>
      </c>
      <c r="D21" s="462">
        <f>'伊勢市'!F27</f>
        <v>28200</v>
      </c>
      <c r="E21" s="234">
        <f>'伊勢市'!M27</f>
        <v>0</v>
      </c>
      <c r="F21" s="345"/>
      <c r="G21" s="198"/>
      <c r="H21" s="462">
        <f>'伊勢市'!K27</f>
        <v>28200</v>
      </c>
      <c r="I21" s="192">
        <f>SUM(E21+G21)</f>
        <v>0</v>
      </c>
      <c r="J21" s="559"/>
      <c r="K21" s="559"/>
      <c r="L21" s="559"/>
    </row>
    <row r="22" spans="2:12" ht="24.75" customHeight="1">
      <c r="B22" s="203" t="s">
        <v>24</v>
      </c>
      <c r="C22" s="189">
        <f>VALUE(TRIM(LEFT('度会郡･鳥羽市'!D25,2)))</f>
        <v>13</v>
      </c>
      <c r="D22" s="462">
        <f>'度会郡･鳥羽市'!G25</f>
        <v>6050</v>
      </c>
      <c r="E22" s="234">
        <f>'度会郡･鳥羽市'!M25</f>
        <v>0</v>
      </c>
      <c r="F22" s="345">
        <f>H22-D22</f>
        <v>0</v>
      </c>
      <c r="G22" s="198"/>
      <c r="H22" s="462">
        <f aca="true" t="shared" si="2" ref="H22:H31">D22</f>
        <v>6050</v>
      </c>
      <c r="I22" s="192">
        <f>E22</f>
        <v>0</v>
      </c>
      <c r="J22" s="559"/>
      <c r="K22" s="559"/>
      <c r="L22" s="559"/>
    </row>
    <row r="23" spans="2:12" ht="24.75" customHeight="1">
      <c r="B23" s="203" t="s">
        <v>25</v>
      </c>
      <c r="C23" s="189">
        <f>VALUE(TRIM(LEFT('度会郡･鳥羽市'!D35,2)))</f>
        <v>2</v>
      </c>
      <c r="D23" s="462">
        <f>'度会郡･鳥羽市'!G35</f>
        <v>4100</v>
      </c>
      <c r="E23" s="234">
        <f>'度会郡･鳥羽市'!M35</f>
        <v>0</v>
      </c>
      <c r="F23" s="345">
        <f t="shared" si="0"/>
        <v>0</v>
      </c>
      <c r="G23" s="198"/>
      <c r="H23" s="462">
        <f t="shared" si="2"/>
        <v>4100</v>
      </c>
      <c r="I23" s="192">
        <f aca="true" t="shared" si="3" ref="I23:I31">E23</f>
        <v>0</v>
      </c>
      <c r="J23" s="559"/>
      <c r="K23" s="559"/>
      <c r="L23" s="559"/>
    </row>
    <row r="24" spans="2:12" ht="24.75" customHeight="1">
      <c r="B24" s="203" t="s">
        <v>26</v>
      </c>
      <c r="C24" s="189">
        <f>VALUE(TRIM(LEFT('志摩市･尾鷲市･熊野市'!D17,2)))</f>
        <v>6</v>
      </c>
      <c r="D24" s="462">
        <f>'志摩市･尾鷲市･熊野市'!G17</f>
        <v>10500</v>
      </c>
      <c r="E24" s="234">
        <f>'志摩市･尾鷲市･熊野市'!M17</f>
        <v>0</v>
      </c>
      <c r="F24" s="345">
        <f t="shared" si="0"/>
        <v>0</v>
      </c>
      <c r="G24" s="198"/>
      <c r="H24" s="462">
        <f t="shared" si="2"/>
        <v>10500</v>
      </c>
      <c r="I24" s="192">
        <f t="shared" si="3"/>
        <v>0</v>
      </c>
      <c r="J24" s="559"/>
      <c r="K24" s="559"/>
      <c r="L24" s="559"/>
    </row>
    <row r="25" spans="2:12" ht="24.75" customHeight="1">
      <c r="B25" s="203" t="s">
        <v>27</v>
      </c>
      <c r="C25" s="189">
        <f>VALUE(TRIM(LEFT('志摩市･尾鷲市･熊野市'!D28,2)))</f>
        <v>4</v>
      </c>
      <c r="D25" s="462">
        <f>'志摩市･尾鷲市･熊野市'!G28</f>
        <v>3850</v>
      </c>
      <c r="E25" s="234">
        <f>'志摩市･尾鷲市･熊野市'!M28</f>
        <v>0</v>
      </c>
      <c r="F25" s="345">
        <f t="shared" si="0"/>
        <v>0</v>
      </c>
      <c r="G25" s="198"/>
      <c r="H25" s="462">
        <f t="shared" si="2"/>
        <v>3850</v>
      </c>
      <c r="I25" s="192">
        <f t="shared" si="3"/>
        <v>0</v>
      </c>
      <c r="J25" s="559"/>
      <c r="K25" s="559"/>
      <c r="L25" s="559"/>
    </row>
    <row r="26" spans="2:12" ht="24.75" customHeight="1">
      <c r="B26" s="203" t="s">
        <v>28</v>
      </c>
      <c r="C26" s="189">
        <f>VALUE(TRIM(LEFT('志摩市･尾鷲市･熊野市'!D39,2)))</f>
        <v>3</v>
      </c>
      <c r="D26" s="462">
        <f>'志摩市･尾鷲市･熊野市'!G39</f>
        <v>2200</v>
      </c>
      <c r="E26" s="234">
        <f>'志摩市･尾鷲市･熊野市'!M39</f>
        <v>0</v>
      </c>
      <c r="F26" s="345">
        <f t="shared" si="0"/>
        <v>0</v>
      </c>
      <c r="G26" s="198"/>
      <c r="H26" s="462">
        <f t="shared" si="2"/>
        <v>2200</v>
      </c>
      <c r="I26" s="192">
        <f t="shared" si="3"/>
        <v>0</v>
      </c>
      <c r="J26" s="559"/>
      <c r="K26" s="559"/>
      <c r="L26" s="559"/>
    </row>
    <row r="27" spans="2:12" ht="24.75" customHeight="1">
      <c r="B27" s="203" t="s">
        <v>29</v>
      </c>
      <c r="C27" s="189">
        <f>VALUE(TRIM(LEFT('北牟婁郡･南牟婁郡'!D17,2)))</f>
        <v>6</v>
      </c>
      <c r="D27" s="462">
        <f>'北牟婁郡･南牟婁郡'!G17</f>
        <v>3950</v>
      </c>
      <c r="E27" s="234">
        <f>'北牟婁郡･南牟婁郡'!M17</f>
        <v>0</v>
      </c>
      <c r="F27" s="345">
        <f t="shared" si="0"/>
        <v>0</v>
      </c>
      <c r="G27" s="198"/>
      <c r="H27" s="462">
        <f t="shared" si="2"/>
        <v>3950</v>
      </c>
      <c r="I27" s="192">
        <f t="shared" si="3"/>
        <v>0</v>
      </c>
      <c r="J27" s="559"/>
      <c r="K27" s="559"/>
      <c r="L27" s="559"/>
    </row>
    <row r="28" spans="2:12" ht="24.75" customHeight="1">
      <c r="B28" s="203" t="s">
        <v>30</v>
      </c>
      <c r="C28" s="189">
        <f>VALUE(TRIM(LEFT('北牟婁郡･南牟婁郡'!D30,2)))</f>
        <v>4</v>
      </c>
      <c r="D28" s="462">
        <f>'北牟婁郡･南牟婁郡'!G30</f>
        <v>2800</v>
      </c>
      <c r="E28" s="234">
        <f>'北牟婁郡･南牟婁郡'!M30</f>
        <v>0</v>
      </c>
      <c r="F28" s="345">
        <f t="shared" si="0"/>
        <v>0</v>
      </c>
      <c r="G28" s="198"/>
      <c r="H28" s="462">
        <f t="shared" si="2"/>
        <v>2800</v>
      </c>
      <c r="I28" s="192">
        <f t="shared" si="3"/>
        <v>0</v>
      </c>
      <c r="J28" s="559"/>
      <c r="K28" s="559"/>
      <c r="L28" s="559"/>
    </row>
    <row r="29" spans="2:12" ht="24.75" customHeight="1">
      <c r="B29" s="203" t="s">
        <v>31</v>
      </c>
      <c r="C29" s="189">
        <f>VALUE(TRIM(LEFT('伊賀市'!D23,2)))</f>
        <v>11</v>
      </c>
      <c r="D29" s="462">
        <f>'伊賀市'!G23</f>
        <v>10150</v>
      </c>
      <c r="E29" s="234">
        <f>'伊賀市'!M23</f>
        <v>0</v>
      </c>
      <c r="F29" s="345">
        <f t="shared" si="0"/>
        <v>0</v>
      </c>
      <c r="G29" s="198"/>
      <c r="H29" s="462">
        <f t="shared" si="2"/>
        <v>10150</v>
      </c>
      <c r="I29" s="192">
        <f t="shared" si="3"/>
        <v>0</v>
      </c>
      <c r="J29" s="559"/>
      <c r="K29" s="559"/>
      <c r="L29" s="559"/>
    </row>
    <row r="30" spans="2:12" ht="24.75" customHeight="1">
      <c r="B30" s="203" t="s">
        <v>32</v>
      </c>
      <c r="C30" s="189">
        <f>VALUE(TRIM(LEFT('名張市･新宮市'!D17,2)))</f>
        <v>3</v>
      </c>
      <c r="D30" s="462">
        <f>'名張市･新宮市'!G17</f>
        <v>1800</v>
      </c>
      <c r="E30" s="234">
        <f>'名張市･新宮市'!M17</f>
        <v>0</v>
      </c>
      <c r="F30" s="345">
        <f t="shared" si="0"/>
        <v>0</v>
      </c>
      <c r="G30" s="198"/>
      <c r="H30" s="462">
        <f t="shared" si="2"/>
        <v>1800</v>
      </c>
      <c r="I30" s="192">
        <f t="shared" si="3"/>
        <v>0</v>
      </c>
      <c r="J30" s="559"/>
      <c r="K30" s="559"/>
      <c r="L30" s="559"/>
    </row>
    <row r="31" spans="2:12" ht="24.75" customHeight="1" thickBot="1">
      <c r="B31" s="204" t="s">
        <v>33</v>
      </c>
      <c r="C31" s="183">
        <f>VALUE(TRIM(LEFT('名張市･新宮市'!D26,2)))</f>
        <v>1</v>
      </c>
      <c r="D31" s="464">
        <f>'名張市･新宮市'!G26</f>
        <v>350</v>
      </c>
      <c r="E31" s="236">
        <f>'名張市･新宮市'!M26</f>
        <v>0</v>
      </c>
      <c r="F31" s="346">
        <f t="shared" si="0"/>
        <v>0</v>
      </c>
      <c r="G31" s="199"/>
      <c r="H31" s="464">
        <f t="shared" si="2"/>
        <v>350</v>
      </c>
      <c r="I31" s="192">
        <f t="shared" si="3"/>
        <v>0</v>
      </c>
      <c r="J31" s="560"/>
      <c r="K31" s="560"/>
      <c r="L31" s="560"/>
    </row>
    <row r="32" spans="2:12" ht="24.75" customHeight="1" thickTop="1">
      <c r="B32" s="201" t="s">
        <v>310</v>
      </c>
      <c r="C32" s="190">
        <f>SUM(C10:C31)</f>
        <v>179</v>
      </c>
      <c r="D32" s="465">
        <f>SUM(D10:D31)</f>
        <v>301100</v>
      </c>
      <c r="E32" s="193">
        <f>SUM(E10:E31)</f>
        <v>0</v>
      </c>
      <c r="F32" s="469">
        <f>SUM(F10:F31)</f>
        <v>252250</v>
      </c>
      <c r="G32" s="188">
        <f>SUM(G10:G21)</f>
        <v>0</v>
      </c>
      <c r="H32" s="465">
        <f>SUM(H10:H31)</f>
        <v>553350</v>
      </c>
      <c r="I32" s="191">
        <f>SUM(I10:I31)</f>
        <v>0</v>
      </c>
      <c r="J32" s="561"/>
      <c r="K32" s="561"/>
      <c r="L32" s="561"/>
    </row>
    <row r="33" spans="2:12" ht="12.75" customHeight="1">
      <c r="B33" s="460" t="s">
        <v>369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</row>
    <row r="34" spans="2:12" ht="13.5">
      <c r="B34" s="456" t="s">
        <v>371</v>
      </c>
      <c r="C34" s="455"/>
      <c r="D34" s="455"/>
      <c r="E34" s="455"/>
      <c r="F34" s="455"/>
      <c r="G34" s="455"/>
      <c r="H34" s="455"/>
      <c r="I34" s="455"/>
      <c r="J34" s="455"/>
      <c r="K34" s="455"/>
      <c r="L34" s="455"/>
    </row>
    <row r="35" spans="2:12" ht="13.5">
      <c r="B35" s="456" t="s">
        <v>372</v>
      </c>
      <c r="C35" s="455"/>
      <c r="D35" s="455"/>
      <c r="E35" s="455"/>
      <c r="F35" s="455"/>
      <c r="G35" s="455"/>
      <c r="H35" s="455"/>
      <c r="I35" s="455"/>
      <c r="J35" s="455"/>
      <c r="K35" s="455"/>
      <c r="L35" s="455"/>
    </row>
    <row r="36" spans="2:12" ht="13.5">
      <c r="B36" s="454" t="s">
        <v>373</v>
      </c>
      <c r="C36" s="455"/>
      <c r="D36" s="455"/>
      <c r="E36" s="455"/>
      <c r="F36" s="455"/>
      <c r="G36" s="455"/>
      <c r="H36" s="455"/>
      <c r="I36" s="455"/>
      <c r="J36" s="455"/>
      <c r="K36" s="455"/>
      <c r="L36" s="455"/>
    </row>
    <row r="37" spans="2:12" ht="13.5">
      <c r="B37" s="456" t="s">
        <v>374</v>
      </c>
      <c r="C37" s="455"/>
      <c r="D37" s="455"/>
      <c r="E37" s="455"/>
      <c r="F37" s="455"/>
      <c r="G37" s="455"/>
      <c r="H37" s="455"/>
      <c r="I37" s="455"/>
      <c r="J37" s="455"/>
      <c r="K37" s="455"/>
      <c r="L37" s="455"/>
    </row>
    <row r="38" spans="2:12" ht="13.5">
      <c r="B38" s="454" t="s">
        <v>370</v>
      </c>
      <c r="C38" s="455"/>
      <c r="D38" s="455"/>
      <c r="E38" s="455"/>
      <c r="F38" s="455"/>
      <c r="G38" s="455"/>
      <c r="H38" s="455"/>
      <c r="I38" s="455"/>
      <c r="J38" s="455"/>
      <c r="K38" s="455"/>
      <c r="L38" s="455"/>
    </row>
  </sheetData>
  <sheetProtection password="CC41" sheet="1"/>
  <mergeCells count="39">
    <mergeCell ref="K1:L1"/>
    <mergeCell ref="K3:L3"/>
    <mergeCell ref="C3:G3"/>
    <mergeCell ref="K4:L6"/>
    <mergeCell ref="J10:L10"/>
    <mergeCell ref="C4:G4"/>
    <mergeCell ref="C6:G6"/>
    <mergeCell ref="H8:I8"/>
    <mergeCell ref="C5:G5"/>
    <mergeCell ref="C8:E8"/>
    <mergeCell ref="F8:G8"/>
    <mergeCell ref="J22:L22"/>
    <mergeCell ref="J23:L23"/>
    <mergeCell ref="J24:L24"/>
    <mergeCell ref="J25:L25"/>
    <mergeCell ref="B8:B9"/>
    <mergeCell ref="J8:L9"/>
    <mergeCell ref="J15:L15"/>
    <mergeCell ref="J16:L16"/>
    <mergeCell ref="J13:L13"/>
    <mergeCell ref="J12:L12"/>
    <mergeCell ref="J11:L11"/>
    <mergeCell ref="J14:L14"/>
    <mergeCell ref="J28:L28"/>
    <mergeCell ref="J17:L17"/>
    <mergeCell ref="J18:L18"/>
    <mergeCell ref="J19:L19"/>
    <mergeCell ref="J20:L20"/>
    <mergeCell ref="J21:L21"/>
    <mergeCell ref="J29:L29"/>
    <mergeCell ref="J30:L30"/>
    <mergeCell ref="J31:L31"/>
    <mergeCell ref="J32:L32"/>
    <mergeCell ref="H3:J3"/>
    <mergeCell ref="H5:J5"/>
    <mergeCell ref="H4:J4"/>
    <mergeCell ref="H6:I6"/>
    <mergeCell ref="J26:L26"/>
    <mergeCell ref="J27:L27"/>
  </mergeCells>
  <dataValidations count="1">
    <dataValidation operator="lessThanOrEqual" allowBlank="1" showInputMessage="1" showErrorMessage="1" sqref="B33:B38"/>
  </dataValidations>
  <printOptions horizontalCentered="1"/>
  <pageMargins left="0.3937007874015748" right="0.3937007874015748" top="0.5905511811023623" bottom="0.3937007874015748" header="0.1968503937007874" footer="0.2362204724409449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60"/>
  <sheetViews>
    <sheetView showGridLines="0" showZeros="0" zoomScale="75" zoomScaleNormal="75" workbookViewId="0" topLeftCell="A1">
      <selection activeCell="M9" sqref="M9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20" width="3.625" style="1" customWidth="1"/>
    <col min="21" max="16384" width="9.00390625" style="1" customWidth="1"/>
  </cols>
  <sheetData>
    <row r="1" ht="4.5" customHeight="1"/>
    <row r="2" spans="2:32" ht="39" customHeight="1">
      <c r="B2" s="171" t="s">
        <v>1</v>
      </c>
      <c r="C2" s="612">
        <f>'表紙'!B4</f>
        <v>0</v>
      </c>
      <c r="D2" s="612"/>
      <c r="E2" s="612"/>
      <c r="F2" s="613"/>
      <c r="G2" s="5" t="s">
        <v>34</v>
      </c>
      <c r="H2" s="615">
        <f>'表紙'!B6</f>
        <v>0</v>
      </c>
      <c r="I2" s="615"/>
      <c r="J2" s="615"/>
      <c r="K2" s="616"/>
      <c r="L2" s="5" t="s">
        <v>2</v>
      </c>
      <c r="M2" s="591">
        <f>'表紙'!C4</f>
        <v>0</v>
      </c>
      <c r="N2" s="591"/>
      <c r="O2" s="591"/>
      <c r="P2" s="591"/>
      <c r="Q2" s="5" t="s">
        <v>4</v>
      </c>
      <c r="R2" s="589">
        <f>'表紙'!K4</f>
        <v>0</v>
      </c>
      <c r="S2" s="590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2:32" ht="39" customHeight="1">
      <c r="B3" s="6" t="s">
        <v>5</v>
      </c>
      <c r="C3" s="591">
        <f>'表紙'!C6</f>
        <v>0</v>
      </c>
      <c r="D3" s="591"/>
      <c r="E3" s="591"/>
      <c r="F3" s="591"/>
      <c r="G3" s="591"/>
      <c r="H3" s="591"/>
      <c r="I3" s="591"/>
      <c r="J3" s="591"/>
      <c r="K3" s="591"/>
      <c r="L3" s="5" t="s">
        <v>3</v>
      </c>
      <c r="M3" s="543">
        <f>'表紙'!H4</f>
        <v>0</v>
      </c>
      <c r="N3" s="670" t="s">
        <v>6</v>
      </c>
      <c r="O3" s="670"/>
      <c r="P3" s="671">
        <f>SUM(M20:P20,M41:P41,M28:P28,M48:P48)</f>
        <v>0</v>
      </c>
      <c r="Q3" s="671"/>
      <c r="R3" s="671"/>
      <c r="S3" s="113" t="s">
        <v>7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</row>
    <row r="4" spans="20:32" ht="23.25" customHeight="1"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</row>
    <row r="5" spans="2:32" ht="23.25" customHeight="1">
      <c r="B5" s="114" t="s">
        <v>35</v>
      </c>
      <c r="P5" s="174" t="s">
        <v>36</v>
      </c>
      <c r="Q5" s="641">
        <f>G20</f>
        <v>26350</v>
      </c>
      <c r="R5" s="641"/>
      <c r="S5" s="175" t="s">
        <v>7</v>
      </c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</row>
    <row r="6" spans="16:32" ht="23.25" customHeight="1">
      <c r="P6" s="174" t="s">
        <v>37</v>
      </c>
      <c r="Q6" s="642">
        <f>K20</f>
        <v>53450</v>
      </c>
      <c r="R6" s="642"/>
      <c r="S6" s="175" t="s">
        <v>7</v>
      </c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</row>
    <row r="7" spans="1:32" ht="18" customHeight="1">
      <c r="A7" s="7"/>
      <c r="B7" s="672" t="s">
        <v>8</v>
      </c>
      <c r="C7" s="570" t="s">
        <v>339</v>
      </c>
      <c r="D7" s="664"/>
      <c r="E7" s="664"/>
      <c r="F7" s="664"/>
      <c r="G7" s="664"/>
      <c r="H7" s="664"/>
      <c r="I7" s="664"/>
      <c r="J7" s="664"/>
      <c r="K7" s="664"/>
      <c r="L7" s="9" t="s">
        <v>346</v>
      </c>
      <c r="M7" s="639" t="s">
        <v>38</v>
      </c>
      <c r="N7" s="623" t="s">
        <v>338</v>
      </c>
      <c r="O7" s="619"/>
      <c r="P7" s="620"/>
      <c r="Q7" s="619" t="s">
        <v>40</v>
      </c>
      <c r="R7" s="619"/>
      <c r="S7" s="620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</row>
    <row r="8" spans="1:32" ht="18" customHeight="1">
      <c r="A8" s="7"/>
      <c r="B8" s="673"/>
      <c r="C8" s="570" t="s">
        <v>41</v>
      </c>
      <c r="D8" s="585"/>
      <c r="E8" s="585"/>
      <c r="F8" s="266"/>
      <c r="G8" s="267" t="s">
        <v>337</v>
      </c>
      <c r="H8" s="570"/>
      <c r="I8" s="585"/>
      <c r="J8" s="307" t="s">
        <v>10</v>
      </c>
      <c r="K8" s="170" t="s">
        <v>11</v>
      </c>
      <c r="L8" s="9" t="s">
        <v>341</v>
      </c>
      <c r="M8" s="640"/>
      <c r="N8" s="624"/>
      <c r="O8" s="621"/>
      <c r="P8" s="622"/>
      <c r="Q8" s="662"/>
      <c r="R8" s="662"/>
      <c r="S8" s="663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</row>
    <row r="9" spans="1:32" ht="25.5" customHeight="1">
      <c r="A9" s="7"/>
      <c r="B9" s="314"/>
      <c r="C9" s="375"/>
      <c r="D9" s="363" t="s">
        <v>405</v>
      </c>
      <c r="E9" s="135" t="s">
        <v>275</v>
      </c>
      <c r="F9" s="321"/>
      <c r="G9" s="287">
        <v>2950</v>
      </c>
      <c r="H9" s="614">
        <f>K9-G9</f>
        <v>4600</v>
      </c>
      <c r="I9" s="602"/>
      <c r="J9" s="603"/>
      <c r="K9" s="16">
        <v>7550</v>
      </c>
      <c r="L9" s="10" t="s">
        <v>340</v>
      </c>
      <c r="M9" s="544"/>
      <c r="N9" s="596"/>
      <c r="O9" s="597"/>
      <c r="P9" s="598"/>
      <c r="Q9" s="18"/>
      <c r="R9" s="18"/>
      <c r="S9" s="19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</row>
    <row r="10" spans="1:32" ht="25.5" customHeight="1">
      <c r="A10" s="7"/>
      <c r="B10" s="74"/>
      <c r="C10" s="376"/>
      <c r="D10" s="364" t="s">
        <v>42</v>
      </c>
      <c r="E10" s="135" t="s">
        <v>275</v>
      </c>
      <c r="F10" s="322"/>
      <c r="G10" s="274">
        <v>4050</v>
      </c>
      <c r="H10" s="599">
        <f>K10-G10</f>
        <v>5250</v>
      </c>
      <c r="I10" s="600"/>
      <c r="J10" s="601"/>
      <c r="K10" s="22">
        <v>9300</v>
      </c>
      <c r="L10" s="24" t="s">
        <v>342</v>
      </c>
      <c r="M10" s="544"/>
      <c r="N10" s="596"/>
      <c r="O10" s="597"/>
      <c r="P10" s="598"/>
      <c r="Q10" s="14"/>
      <c r="R10" s="12"/>
      <c r="S10" s="7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</row>
    <row r="11" spans="1:32" ht="25.5" customHeight="1">
      <c r="A11" s="7"/>
      <c r="B11" s="74"/>
      <c r="C11" s="376"/>
      <c r="D11" s="364" t="s">
        <v>352</v>
      </c>
      <c r="E11" s="135" t="s">
        <v>275</v>
      </c>
      <c r="F11" s="322"/>
      <c r="G11" s="274">
        <v>2150</v>
      </c>
      <c r="H11" s="599">
        <f aca="true" t="shared" si="0" ref="H11:H18">K11-G11</f>
        <v>2800</v>
      </c>
      <c r="I11" s="600"/>
      <c r="J11" s="601"/>
      <c r="K11" s="22">
        <v>4950</v>
      </c>
      <c r="L11" s="24" t="s">
        <v>342</v>
      </c>
      <c r="M11" s="544"/>
      <c r="N11" s="596"/>
      <c r="O11" s="597"/>
      <c r="P11" s="598"/>
      <c r="Q11" s="14"/>
      <c r="R11" s="12"/>
      <c r="S11" s="7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</row>
    <row r="12" spans="1:32" ht="25.5" customHeight="1">
      <c r="A12" s="7"/>
      <c r="B12" s="74"/>
      <c r="C12" s="376"/>
      <c r="D12" s="364" t="s">
        <v>43</v>
      </c>
      <c r="E12" s="135" t="s">
        <v>276</v>
      </c>
      <c r="F12" s="322"/>
      <c r="G12" s="274">
        <v>1000</v>
      </c>
      <c r="H12" s="599">
        <f t="shared" si="0"/>
        <v>1100</v>
      </c>
      <c r="I12" s="600"/>
      <c r="J12" s="601"/>
      <c r="K12" s="22">
        <v>2100</v>
      </c>
      <c r="L12" s="24" t="s">
        <v>342</v>
      </c>
      <c r="M12" s="544"/>
      <c r="N12" s="596"/>
      <c r="O12" s="597"/>
      <c r="P12" s="598"/>
      <c r="Q12" s="14"/>
      <c r="R12" s="12"/>
      <c r="S12" s="7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</row>
    <row r="13" spans="1:32" ht="25.5" customHeight="1">
      <c r="A13" s="7"/>
      <c r="B13" s="74"/>
      <c r="C13" s="376"/>
      <c r="D13" s="364" t="s">
        <v>44</v>
      </c>
      <c r="E13" s="135" t="s">
        <v>275</v>
      </c>
      <c r="F13" s="322"/>
      <c r="G13" s="274">
        <v>1300</v>
      </c>
      <c r="H13" s="599">
        <f t="shared" si="0"/>
        <v>1300</v>
      </c>
      <c r="I13" s="600"/>
      <c r="J13" s="601"/>
      <c r="K13" s="22">
        <v>2600</v>
      </c>
      <c r="L13" s="24" t="s">
        <v>342</v>
      </c>
      <c r="M13" s="544"/>
      <c r="N13" s="596"/>
      <c r="O13" s="597"/>
      <c r="P13" s="598"/>
      <c r="Q13" s="14"/>
      <c r="R13" s="12"/>
      <c r="S13" s="7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</row>
    <row r="14" spans="1:32" ht="25.5" customHeight="1">
      <c r="A14" s="7"/>
      <c r="B14" s="74"/>
      <c r="C14" s="376"/>
      <c r="D14" s="364" t="s">
        <v>45</v>
      </c>
      <c r="E14" s="135" t="s">
        <v>278</v>
      </c>
      <c r="F14" s="322"/>
      <c r="G14" s="274">
        <v>4300</v>
      </c>
      <c r="H14" s="599">
        <f t="shared" si="0"/>
        <v>4700</v>
      </c>
      <c r="I14" s="600"/>
      <c r="J14" s="601"/>
      <c r="K14" s="22">
        <v>9000</v>
      </c>
      <c r="L14" s="268" t="s">
        <v>342</v>
      </c>
      <c r="M14" s="544"/>
      <c r="N14" s="596"/>
      <c r="O14" s="597"/>
      <c r="P14" s="598"/>
      <c r="Q14" s="14"/>
      <c r="R14" s="12"/>
      <c r="S14" s="7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</row>
    <row r="15" spans="1:32" ht="25.5" customHeight="1">
      <c r="A15" s="7"/>
      <c r="B15" s="74"/>
      <c r="C15" s="376"/>
      <c r="D15" s="364" t="s">
        <v>46</v>
      </c>
      <c r="E15" s="135" t="s">
        <v>278</v>
      </c>
      <c r="F15" s="322"/>
      <c r="G15" s="274">
        <v>3550</v>
      </c>
      <c r="H15" s="599">
        <f t="shared" si="0"/>
        <v>3800</v>
      </c>
      <c r="I15" s="600"/>
      <c r="J15" s="601"/>
      <c r="K15" s="22">
        <v>7350</v>
      </c>
      <c r="L15" s="268" t="s">
        <v>342</v>
      </c>
      <c r="M15" s="544"/>
      <c r="N15" s="596"/>
      <c r="O15" s="597"/>
      <c r="P15" s="598"/>
      <c r="Q15" s="14"/>
      <c r="R15" s="12"/>
      <c r="S15" s="7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</row>
    <row r="16" spans="1:32" ht="25.5" customHeight="1">
      <c r="A16" s="7"/>
      <c r="B16" s="74"/>
      <c r="C16" s="376"/>
      <c r="D16" s="364" t="s">
        <v>357</v>
      </c>
      <c r="E16" s="135" t="s">
        <v>367</v>
      </c>
      <c r="F16" s="322"/>
      <c r="G16" s="274">
        <v>950</v>
      </c>
      <c r="H16" s="599">
        <f t="shared" si="0"/>
        <v>950</v>
      </c>
      <c r="I16" s="600"/>
      <c r="J16" s="601"/>
      <c r="K16" s="22">
        <v>1900</v>
      </c>
      <c r="L16" s="268" t="s">
        <v>342</v>
      </c>
      <c r="M16" s="544"/>
      <c r="N16" s="596"/>
      <c r="O16" s="597"/>
      <c r="P16" s="598"/>
      <c r="Q16" s="14"/>
      <c r="R16" s="12"/>
      <c r="S16" s="7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</row>
    <row r="17" spans="1:32" ht="25.5" customHeight="1">
      <c r="A17" s="7"/>
      <c r="B17" s="74"/>
      <c r="C17" s="376"/>
      <c r="D17" s="364" t="s">
        <v>47</v>
      </c>
      <c r="E17" s="135" t="s">
        <v>368</v>
      </c>
      <c r="F17" s="322"/>
      <c r="G17" s="274">
        <v>2600</v>
      </c>
      <c r="H17" s="599">
        <f t="shared" si="0"/>
        <v>1100</v>
      </c>
      <c r="I17" s="600"/>
      <c r="J17" s="601"/>
      <c r="K17" s="22">
        <v>3700</v>
      </c>
      <c r="L17" s="268" t="s">
        <v>342</v>
      </c>
      <c r="M17" s="544"/>
      <c r="N17" s="596"/>
      <c r="O17" s="597"/>
      <c r="P17" s="598"/>
      <c r="Q17" s="14"/>
      <c r="R17" s="12"/>
      <c r="S17" s="7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</row>
    <row r="18" spans="1:32" ht="25.5" customHeight="1">
      <c r="A18" s="7"/>
      <c r="B18" s="74"/>
      <c r="C18" s="376"/>
      <c r="D18" s="364" t="s">
        <v>353</v>
      </c>
      <c r="E18" s="135" t="s">
        <v>279</v>
      </c>
      <c r="F18" s="322"/>
      <c r="G18" s="274">
        <v>3500</v>
      </c>
      <c r="H18" s="599">
        <f t="shared" si="0"/>
        <v>1500</v>
      </c>
      <c r="I18" s="600"/>
      <c r="J18" s="601"/>
      <c r="K18" s="22">
        <v>5000</v>
      </c>
      <c r="L18" s="24" t="s">
        <v>342</v>
      </c>
      <c r="M18" s="544"/>
      <c r="N18" s="596"/>
      <c r="O18" s="597"/>
      <c r="P18" s="598"/>
      <c r="Q18" s="14"/>
      <c r="R18" s="12"/>
      <c r="S18" s="7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</row>
    <row r="19" spans="1:32" ht="25.5" customHeight="1" thickBot="1">
      <c r="A19" s="7"/>
      <c r="B19" s="28"/>
      <c r="C19" s="375"/>
      <c r="D19" s="27"/>
      <c r="E19" s="12"/>
      <c r="F19" s="323"/>
      <c r="G19" s="7"/>
      <c r="H19" s="12"/>
      <c r="I19" s="12"/>
      <c r="J19" s="12"/>
      <c r="K19" s="28"/>
      <c r="L19" s="12"/>
      <c r="M19" s="29"/>
      <c r="N19" s="665"/>
      <c r="O19" s="666"/>
      <c r="P19" s="667"/>
      <c r="Q19" s="4"/>
      <c r="R19" s="119"/>
      <c r="S19" s="140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</row>
    <row r="20" spans="1:32" ht="25.5" customHeight="1" thickTop="1">
      <c r="A20" s="7"/>
      <c r="B20" s="33"/>
      <c r="C20" s="31"/>
      <c r="D20" s="32" t="str">
        <f>CONCATENATE(FIXED(COUNTA(D9:D19),0,0),"　店")</f>
        <v>10　店</v>
      </c>
      <c r="E20" s="30"/>
      <c r="F20" s="31"/>
      <c r="G20" s="288">
        <f>SUM(G9:G19)</f>
        <v>26350</v>
      </c>
      <c r="H20" s="592"/>
      <c r="I20" s="593"/>
      <c r="J20" s="312">
        <f>SUM(H9:J19)</f>
        <v>27100</v>
      </c>
      <c r="K20" s="179">
        <f>SUM(K9:K18)</f>
        <v>53450</v>
      </c>
      <c r="L20" s="30"/>
      <c r="M20" s="34">
        <f>SUM(M9:M19)</f>
        <v>0</v>
      </c>
      <c r="N20" s="654">
        <f>SUM(N9:P19)</f>
        <v>0</v>
      </c>
      <c r="O20" s="657"/>
      <c r="P20" s="658"/>
      <c r="Q20" s="35"/>
      <c r="R20" s="35"/>
      <c r="S20" s="36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</row>
    <row r="21" spans="20:32" ht="19.5" customHeight="1"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</row>
    <row r="22" spans="2:32" ht="19.5" customHeight="1">
      <c r="B22" s="57" t="s">
        <v>60</v>
      </c>
      <c r="P22" s="174" t="s">
        <v>36</v>
      </c>
      <c r="Q22" s="641">
        <f>G28</f>
        <v>4000</v>
      </c>
      <c r="R22" s="641"/>
      <c r="S22" s="175" t="s">
        <v>7</v>
      </c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</row>
    <row r="23" spans="16:32" ht="19.5" customHeight="1">
      <c r="P23" s="174" t="s">
        <v>37</v>
      </c>
      <c r="Q23" s="642">
        <f>K28</f>
        <v>7900</v>
      </c>
      <c r="R23" s="642"/>
      <c r="S23" s="175" t="s">
        <v>7</v>
      </c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</row>
    <row r="24" spans="2:32" ht="18" customHeight="1">
      <c r="B24" s="637" t="s">
        <v>8</v>
      </c>
      <c r="C24" s="570" t="s">
        <v>339</v>
      </c>
      <c r="D24" s="585"/>
      <c r="E24" s="585"/>
      <c r="F24" s="585"/>
      <c r="G24" s="585"/>
      <c r="H24" s="585"/>
      <c r="I24" s="585"/>
      <c r="J24" s="585"/>
      <c r="K24" s="585"/>
      <c r="L24" s="9" t="s">
        <v>346</v>
      </c>
      <c r="M24" s="639" t="s">
        <v>50</v>
      </c>
      <c r="N24" s="623" t="s">
        <v>338</v>
      </c>
      <c r="O24" s="619"/>
      <c r="P24" s="620"/>
      <c r="Q24" s="619" t="s">
        <v>40</v>
      </c>
      <c r="R24" s="619"/>
      <c r="S24" s="620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</row>
    <row r="25" spans="2:32" ht="18" customHeight="1">
      <c r="B25" s="638"/>
      <c r="C25" s="570" t="s">
        <v>41</v>
      </c>
      <c r="D25" s="585"/>
      <c r="E25" s="571"/>
      <c r="F25" s="279"/>
      <c r="G25" s="267" t="s">
        <v>337</v>
      </c>
      <c r="H25" s="585"/>
      <c r="I25" s="585"/>
      <c r="J25" s="307" t="s">
        <v>10</v>
      </c>
      <c r="K25" s="170" t="s">
        <v>11</v>
      </c>
      <c r="L25" s="9" t="s">
        <v>341</v>
      </c>
      <c r="M25" s="640"/>
      <c r="N25" s="624"/>
      <c r="O25" s="621"/>
      <c r="P25" s="622"/>
      <c r="Q25" s="621"/>
      <c r="R25" s="621"/>
      <c r="S25" s="622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</row>
    <row r="26" spans="2:32" ht="25.5" customHeight="1">
      <c r="B26" s="668" t="s">
        <v>388</v>
      </c>
      <c r="C26" s="377"/>
      <c r="D26" s="264" t="s">
        <v>61</v>
      </c>
      <c r="E26" s="153" t="s">
        <v>278</v>
      </c>
      <c r="F26" s="324"/>
      <c r="G26" s="532">
        <v>4000</v>
      </c>
      <c r="H26" s="602">
        <f>K26-G26</f>
        <v>3900</v>
      </c>
      <c r="I26" s="602"/>
      <c r="J26" s="603"/>
      <c r="K26" s="47">
        <v>7900</v>
      </c>
      <c r="L26" s="78" t="s">
        <v>340</v>
      </c>
      <c r="M26" s="544"/>
      <c r="N26" s="596"/>
      <c r="O26" s="597"/>
      <c r="P26" s="598"/>
      <c r="Q26" s="631" t="s">
        <v>391</v>
      </c>
      <c r="R26" s="632"/>
      <c r="S26" s="633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</row>
    <row r="27" spans="2:32" ht="25.5" customHeight="1" thickBot="1">
      <c r="B27" s="669"/>
      <c r="C27" s="378"/>
      <c r="D27" s="265" t="s">
        <v>62</v>
      </c>
      <c r="E27" s="130"/>
      <c r="F27" s="325"/>
      <c r="G27" s="130"/>
      <c r="H27" s="604"/>
      <c r="I27" s="604"/>
      <c r="J27" s="605"/>
      <c r="K27" s="112"/>
      <c r="L27" s="112"/>
      <c r="M27" s="129"/>
      <c r="N27" s="634"/>
      <c r="O27" s="635"/>
      <c r="P27" s="636"/>
      <c r="Q27" s="651" t="s">
        <v>390</v>
      </c>
      <c r="R27" s="652"/>
      <c r="S27" s="653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</row>
    <row r="28" spans="2:32" ht="25.5" customHeight="1" thickTop="1">
      <c r="B28" s="31"/>
      <c r="C28" s="31"/>
      <c r="D28" s="32" t="str">
        <f>CONCATENATE(FIXED(COUNTA(D26:D26),0,0),"　店")</f>
        <v>1　店</v>
      </c>
      <c r="E28" s="62"/>
      <c r="F28" s="30"/>
      <c r="G28" s="272">
        <f>SUM(G26:G27)</f>
        <v>4000</v>
      </c>
      <c r="H28" s="594">
        <f>SUM(J26:J27)</f>
        <v>0</v>
      </c>
      <c r="I28" s="595"/>
      <c r="J28" s="313">
        <f>SUM(H26:J27)</f>
        <v>3900</v>
      </c>
      <c r="K28" s="152">
        <f>SUM(K26:K27)</f>
        <v>7900</v>
      </c>
      <c r="L28" s="33"/>
      <c r="M28" s="34">
        <f>SUM(M26:M27)</f>
        <v>0</v>
      </c>
      <c r="N28" s="654">
        <f>SUM(N26:P27)</f>
        <v>0</v>
      </c>
      <c r="O28" s="655"/>
      <c r="P28" s="656"/>
      <c r="Q28" s="617"/>
      <c r="R28" s="617"/>
      <c r="S28" s="618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</row>
    <row r="29" spans="16:32" ht="19.5" customHeight="1">
      <c r="P29" s="177"/>
      <c r="Q29" s="177"/>
      <c r="R29" s="177"/>
      <c r="S29" s="177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</row>
    <row r="30" spans="2:32" ht="19.5" customHeight="1">
      <c r="B30" s="57" t="s">
        <v>53</v>
      </c>
      <c r="P30" s="174" t="s">
        <v>36</v>
      </c>
      <c r="Q30" s="641">
        <f>G41</f>
        <v>9050</v>
      </c>
      <c r="R30" s="641"/>
      <c r="S30" s="175" t="s">
        <v>7</v>
      </c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</row>
    <row r="31" spans="16:32" ht="19.5" customHeight="1">
      <c r="P31" s="174" t="s">
        <v>37</v>
      </c>
      <c r="Q31" s="642">
        <f>K41</f>
        <v>13350</v>
      </c>
      <c r="R31" s="642"/>
      <c r="S31" s="175" t="s">
        <v>7</v>
      </c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</row>
    <row r="32" spans="2:32" ht="18" customHeight="1">
      <c r="B32" s="637" t="s">
        <v>8</v>
      </c>
      <c r="C32" s="570" t="s">
        <v>339</v>
      </c>
      <c r="D32" s="585"/>
      <c r="E32" s="585"/>
      <c r="F32" s="585"/>
      <c r="G32" s="585"/>
      <c r="H32" s="585"/>
      <c r="I32" s="585"/>
      <c r="J32" s="585"/>
      <c r="K32" s="585"/>
      <c r="L32" s="9" t="s">
        <v>346</v>
      </c>
      <c r="M32" s="639" t="s">
        <v>50</v>
      </c>
      <c r="N32" s="623" t="s">
        <v>338</v>
      </c>
      <c r="O32" s="619"/>
      <c r="P32" s="620"/>
      <c r="Q32" s="619" t="s">
        <v>40</v>
      </c>
      <c r="R32" s="619"/>
      <c r="S32" s="620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</row>
    <row r="33" spans="2:32" ht="18" customHeight="1">
      <c r="B33" s="638"/>
      <c r="C33" s="570" t="s">
        <v>41</v>
      </c>
      <c r="D33" s="585"/>
      <c r="E33" s="571"/>
      <c r="F33" s="279"/>
      <c r="G33" s="267" t="s">
        <v>337</v>
      </c>
      <c r="H33" s="585"/>
      <c r="I33" s="585"/>
      <c r="J33" s="307" t="s">
        <v>10</v>
      </c>
      <c r="K33" s="170" t="s">
        <v>11</v>
      </c>
      <c r="L33" s="9" t="s">
        <v>379</v>
      </c>
      <c r="M33" s="640"/>
      <c r="N33" s="624"/>
      <c r="O33" s="621"/>
      <c r="P33" s="622"/>
      <c r="Q33" s="621"/>
      <c r="R33" s="621"/>
      <c r="S33" s="622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</row>
    <row r="34" spans="2:32" ht="25.5" customHeight="1">
      <c r="B34" s="46"/>
      <c r="C34" s="377"/>
      <c r="D34" s="365" t="s">
        <v>56</v>
      </c>
      <c r="E34" s="153" t="s">
        <v>279</v>
      </c>
      <c r="F34" s="324"/>
      <c r="G34" s="532">
        <v>2550</v>
      </c>
      <c r="H34" s="602">
        <f>K34-G34</f>
        <v>1650</v>
      </c>
      <c r="I34" s="602"/>
      <c r="J34" s="603"/>
      <c r="K34" s="47">
        <v>4200</v>
      </c>
      <c r="L34" s="78" t="s">
        <v>344</v>
      </c>
      <c r="M34" s="544"/>
      <c r="N34" s="596"/>
      <c r="O34" s="597"/>
      <c r="P34" s="598"/>
      <c r="Q34" s="643"/>
      <c r="R34" s="644"/>
      <c r="S34" s="645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</row>
    <row r="35" spans="2:32" ht="25.5" customHeight="1">
      <c r="B35" s="98"/>
      <c r="C35" s="378"/>
      <c r="D35" s="366" t="s">
        <v>54</v>
      </c>
      <c r="E35" s="161" t="s">
        <v>279</v>
      </c>
      <c r="F35" s="536"/>
      <c r="G35" s="522">
        <v>1050</v>
      </c>
      <c r="H35" s="600">
        <f>K35-G35</f>
        <v>800</v>
      </c>
      <c r="I35" s="600"/>
      <c r="J35" s="601"/>
      <c r="K35" s="99">
        <v>1850</v>
      </c>
      <c r="L35" s="10" t="s">
        <v>344</v>
      </c>
      <c r="M35" s="544"/>
      <c r="N35" s="596"/>
      <c r="O35" s="597"/>
      <c r="P35" s="598"/>
      <c r="Q35" s="628"/>
      <c r="R35" s="629"/>
      <c r="S35" s="630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</row>
    <row r="36" spans="2:32" ht="25.5" customHeight="1">
      <c r="B36" s="3"/>
      <c r="C36" s="376"/>
      <c r="D36" s="367" t="s">
        <v>55</v>
      </c>
      <c r="E36" s="154" t="s">
        <v>280</v>
      </c>
      <c r="F36" s="326"/>
      <c r="G36" s="274">
        <v>1250</v>
      </c>
      <c r="H36" s="600">
        <f>K36-G36</f>
        <v>950</v>
      </c>
      <c r="I36" s="600"/>
      <c r="J36" s="601"/>
      <c r="K36" s="22">
        <v>2200</v>
      </c>
      <c r="L36" s="24" t="s">
        <v>344</v>
      </c>
      <c r="M36" s="544"/>
      <c r="N36" s="596"/>
      <c r="O36" s="597"/>
      <c r="P36" s="598"/>
      <c r="Q36" s="628"/>
      <c r="R36" s="629"/>
      <c r="S36" s="630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</row>
    <row r="37" spans="2:32" ht="25.5" customHeight="1">
      <c r="B37" s="3"/>
      <c r="C37" s="376"/>
      <c r="D37" s="367" t="s">
        <v>58</v>
      </c>
      <c r="E37" s="154" t="s">
        <v>279</v>
      </c>
      <c r="F37" s="326"/>
      <c r="G37" s="274">
        <v>1450</v>
      </c>
      <c r="H37" s="600">
        <f>K37-G37</f>
        <v>900</v>
      </c>
      <c r="I37" s="600"/>
      <c r="J37" s="601"/>
      <c r="K37" s="22">
        <v>2350</v>
      </c>
      <c r="L37" s="24" t="s">
        <v>344</v>
      </c>
      <c r="M37" s="544"/>
      <c r="N37" s="596"/>
      <c r="O37" s="597"/>
      <c r="P37" s="598"/>
      <c r="Q37" s="628"/>
      <c r="R37" s="629"/>
      <c r="S37" s="630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</row>
    <row r="38" spans="2:32" ht="25.5" customHeight="1">
      <c r="B38" s="3"/>
      <c r="C38" s="376"/>
      <c r="D38" s="367" t="s">
        <v>57</v>
      </c>
      <c r="E38" s="154" t="s">
        <v>280</v>
      </c>
      <c r="F38" s="326"/>
      <c r="G38" s="274">
        <v>1300</v>
      </c>
      <c r="H38" s="606"/>
      <c r="I38" s="607"/>
      <c r="J38" s="608"/>
      <c r="K38" s="22">
        <f>G38</f>
        <v>1300</v>
      </c>
      <c r="L38" s="347"/>
      <c r="M38" s="544"/>
      <c r="N38" s="646"/>
      <c r="O38" s="646"/>
      <c r="P38" s="646"/>
      <c r="Q38" s="628"/>
      <c r="R38" s="629"/>
      <c r="S38" s="630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</row>
    <row r="39" spans="2:32" ht="25.5" customHeight="1">
      <c r="B39" s="49"/>
      <c r="C39" s="379"/>
      <c r="D39" s="368" t="s">
        <v>59</v>
      </c>
      <c r="E39" s="154" t="s">
        <v>279</v>
      </c>
      <c r="F39" s="327"/>
      <c r="G39" s="285">
        <v>1450</v>
      </c>
      <c r="H39" s="609">
        <v>0</v>
      </c>
      <c r="I39" s="610"/>
      <c r="J39" s="611"/>
      <c r="K39" s="22">
        <f>G39</f>
        <v>1450</v>
      </c>
      <c r="L39" s="347"/>
      <c r="M39" s="544"/>
      <c r="N39" s="646"/>
      <c r="O39" s="646"/>
      <c r="P39" s="646"/>
      <c r="Q39" s="628"/>
      <c r="R39" s="629"/>
      <c r="S39" s="630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</row>
    <row r="40" spans="2:32" ht="25.5" customHeight="1" thickBot="1">
      <c r="B40" s="41"/>
      <c r="C40" s="380"/>
      <c r="D40" s="42"/>
      <c r="E40" s="52"/>
      <c r="F40" s="328"/>
      <c r="G40" s="52"/>
      <c r="H40" s="42"/>
      <c r="I40" s="42"/>
      <c r="J40" s="52"/>
      <c r="K40" s="43"/>
      <c r="L40" s="43"/>
      <c r="M40" s="43"/>
      <c r="N40" s="647"/>
      <c r="O40" s="647"/>
      <c r="P40" s="647"/>
      <c r="Q40" s="625"/>
      <c r="R40" s="626"/>
      <c r="S40" s="627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</row>
    <row r="41" spans="2:32" ht="25.5" customHeight="1" thickTop="1">
      <c r="B41" s="53"/>
      <c r="C41" s="53"/>
      <c r="D41" s="32" t="str">
        <f>CONCATENATE(FIXED(COUNTA(D34:D40),0,0),"　店")</f>
        <v>6　店</v>
      </c>
      <c r="E41" s="36"/>
      <c r="F41" s="35"/>
      <c r="G41" s="309">
        <f>SUM(G34:G39)</f>
        <v>9050</v>
      </c>
      <c r="H41" s="181"/>
      <c r="I41" s="181"/>
      <c r="J41" s="288">
        <f>SUM(H34:J40)</f>
        <v>4300</v>
      </c>
      <c r="K41" s="181">
        <f>SUM(K34:K39)</f>
        <v>13350</v>
      </c>
      <c r="L41" s="54"/>
      <c r="M41" s="55">
        <f>SUM(M34:M39)</f>
        <v>0</v>
      </c>
      <c r="N41" s="660">
        <f>SUM(N34:P37)</f>
        <v>0</v>
      </c>
      <c r="O41" s="660"/>
      <c r="P41" s="660"/>
      <c r="Q41" s="617"/>
      <c r="R41" s="617"/>
      <c r="S41" s="618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</row>
    <row r="42" spans="20:32" ht="19.5" customHeight="1"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</row>
    <row r="43" spans="2:32" ht="19.5" customHeight="1">
      <c r="B43" s="206" t="s">
        <v>49</v>
      </c>
      <c r="O43" s="177"/>
      <c r="P43" s="174" t="s">
        <v>36</v>
      </c>
      <c r="Q43" s="641">
        <f>G48</f>
        <v>1250</v>
      </c>
      <c r="R43" s="641"/>
      <c r="S43" s="175" t="s">
        <v>7</v>
      </c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</row>
    <row r="44" spans="15:32" ht="19.5" customHeight="1">
      <c r="O44" s="177"/>
      <c r="P44" s="174" t="s">
        <v>37</v>
      </c>
      <c r="Q44" s="642">
        <f>K48</f>
        <v>2200</v>
      </c>
      <c r="R44" s="642"/>
      <c r="S44" s="175" t="s">
        <v>7</v>
      </c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</row>
    <row r="45" spans="2:32" ht="18" customHeight="1">
      <c r="B45" s="637" t="s">
        <v>8</v>
      </c>
      <c r="C45" s="570" t="s">
        <v>339</v>
      </c>
      <c r="D45" s="664"/>
      <c r="E45" s="664"/>
      <c r="F45" s="664"/>
      <c r="G45" s="664"/>
      <c r="H45" s="664"/>
      <c r="I45" s="664"/>
      <c r="J45" s="664"/>
      <c r="K45" s="664"/>
      <c r="L45" s="9" t="s">
        <v>346</v>
      </c>
      <c r="M45" s="639" t="s">
        <v>50</v>
      </c>
      <c r="N45" s="623" t="s">
        <v>338</v>
      </c>
      <c r="O45" s="619"/>
      <c r="P45" s="620"/>
      <c r="Q45" s="619" t="s">
        <v>40</v>
      </c>
      <c r="R45" s="619"/>
      <c r="S45" s="620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</row>
    <row r="46" spans="2:32" ht="18" customHeight="1">
      <c r="B46" s="638"/>
      <c r="C46" s="570" t="s">
        <v>41</v>
      </c>
      <c r="D46" s="585"/>
      <c r="E46" s="571"/>
      <c r="F46" s="279"/>
      <c r="G46" s="267" t="s">
        <v>337</v>
      </c>
      <c r="H46" s="570"/>
      <c r="I46" s="585"/>
      <c r="J46" s="307" t="s">
        <v>10</v>
      </c>
      <c r="K46" s="170" t="s">
        <v>11</v>
      </c>
      <c r="L46" s="9" t="s">
        <v>341</v>
      </c>
      <c r="M46" s="640"/>
      <c r="N46" s="661"/>
      <c r="O46" s="662"/>
      <c r="P46" s="663"/>
      <c r="Q46" s="621"/>
      <c r="R46" s="621"/>
      <c r="S46" s="622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</row>
    <row r="47" spans="2:32" ht="25.5" customHeight="1" thickBot="1">
      <c r="B47" s="37" t="s">
        <v>51</v>
      </c>
      <c r="C47" s="38"/>
      <c r="D47" s="369" t="s">
        <v>52</v>
      </c>
      <c r="E47" s="134" t="s">
        <v>280</v>
      </c>
      <c r="F47" s="329"/>
      <c r="G47" s="287">
        <v>1250</v>
      </c>
      <c r="H47" s="586">
        <f>K47-G47</f>
        <v>950</v>
      </c>
      <c r="I47" s="587"/>
      <c r="J47" s="588"/>
      <c r="K47" s="22">
        <v>2200</v>
      </c>
      <c r="L47" s="10" t="s">
        <v>340</v>
      </c>
      <c r="M47" s="217"/>
      <c r="N47" s="648"/>
      <c r="O47" s="649"/>
      <c r="P47" s="650"/>
      <c r="Q47" s="40"/>
      <c r="R47" s="18"/>
      <c r="S47" s="19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</row>
    <row r="48" spans="2:32" ht="25.5" customHeight="1" thickTop="1">
      <c r="B48" s="31"/>
      <c r="C48" s="31"/>
      <c r="D48" s="32" t="str">
        <f>CONCATENATE(FIXED(COUNTA(D47:D47),0,0),"　店")</f>
        <v>1　店</v>
      </c>
      <c r="E48" s="30"/>
      <c r="F48" s="31"/>
      <c r="G48" s="288">
        <f>SUM(G47:G47)</f>
        <v>1250</v>
      </c>
      <c r="H48" s="180"/>
      <c r="I48" s="180"/>
      <c r="J48" s="180">
        <f>SUM(H47:H47)</f>
        <v>950</v>
      </c>
      <c r="K48" s="179">
        <f>SUM(K47)</f>
        <v>2200</v>
      </c>
      <c r="L48" s="33"/>
      <c r="M48" s="34">
        <f>SUM(M47)</f>
        <v>0</v>
      </c>
      <c r="N48" s="654">
        <f>SUM(N47)</f>
        <v>0</v>
      </c>
      <c r="O48" s="657">
        <f>SUM(O47)</f>
        <v>0</v>
      </c>
      <c r="P48" s="658">
        <f>SUM(P47)</f>
        <v>0</v>
      </c>
      <c r="Q48" s="659"/>
      <c r="R48" s="617"/>
      <c r="S48" s="618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</row>
    <row r="49" spans="2:19" ht="13.5">
      <c r="B49" s="318" t="s">
        <v>380</v>
      </c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</row>
    <row r="50" spans="2:32" ht="13.5">
      <c r="B50" s="316" t="s">
        <v>369</v>
      </c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</row>
    <row r="51" spans="2:32" ht="13.5" customHeight="1">
      <c r="B51" s="318" t="s">
        <v>371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</row>
    <row r="52" spans="2:32" ht="13.5">
      <c r="B52" s="318" t="s">
        <v>372</v>
      </c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</row>
    <row r="53" spans="2:32" ht="13.5" customHeight="1">
      <c r="B53" s="316" t="s">
        <v>373</v>
      </c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</row>
    <row r="54" spans="2:32" ht="13.5">
      <c r="B54" s="318" t="s">
        <v>374</v>
      </c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</row>
    <row r="55" spans="2:32" ht="13.5">
      <c r="B55" s="316" t="s">
        <v>370</v>
      </c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</row>
    <row r="56" spans="2:32" ht="13.5"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</row>
    <row r="57" spans="2:32" ht="13.5"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</row>
    <row r="58" spans="2:32" ht="13.5"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</row>
    <row r="59" spans="2:32" ht="13.5"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</row>
    <row r="60" spans="2:32" ht="13.5"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</row>
  </sheetData>
  <sheetProtection password="CC41" sheet="1"/>
  <mergeCells count="102">
    <mergeCell ref="B7:B8"/>
    <mergeCell ref="M7:M8"/>
    <mergeCell ref="N7:P8"/>
    <mergeCell ref="Q7:S8"/>
    <mergeCell ref="Q5:R5"/>
    <mergeCell ref="C8:E8"/>
    <mergeCell ref="N14:P14"/>
    <mergeCell ref="N16:P16"/>
    <mergeCell ref="N9:P9"/>
    <mergeCell ref="C3:K3"/>
    <mergeCell ref="N3:O3"/>
    <mergeCell ref="P3:R3"/>
    <mergeCell ref="C7:K7"/>
    <mergeCell ref="Q6:R6"/>
    <mergeCell ref="B32:B33"/>
    <mergeCell ref="M32:M33"/>
    <mergeCell ref="N32:P33"/>
    <mergeCell ref="B24:B25"/>
    <mergeCell ref="M24:M25"/>
    <mergeCell ref="N17:P17"/>
    <mergeCell ref="N18:P18"/>
    <mergeCell ref="N19:P19"/>
    <mergeCell ref="N20:P20"/>
    <mergeCell ref="B26:B27"/>
    <mergeCell ref="C45:K45"/>
    <mergeCell ref="C46:E46"/>
    <mergeCell ref="Q37:S37"/>
    <mergeCell ref="C32:K32"/>
    <mergeCell ref="C33:E33"/>
    <mergeCell ref="N10:P10"/>
    <mergeCell ref="N11:P11"/>
    <mergeCell ref="N12:P12"/>
    <mergeCell ref="N13:P13"/>
    <mergeCell ref="N15:P15"/>
    <mergeCell ref="Q27:S27"/>
    <mergeCell ref="N28:P28"/>
    <mergeCell ref="N48:P48"/>
    <mergeCell ref="Q48:S48"/>
    <mergeCell ref="Q45:S46"/>
    <mergeCell ref="Q43:R43"/>
    <mergeCell ref="Q44:R44"/>
    <mergeCell ref="N41:P41"/>
    <mergeCell ref="N45:P46"/>
    <mergeCell ref="Q31:R31"/>
    <mergeCell ref="N40:P40"/>
    <mergeCell ref="N47:P47"/>
    <mergeCell ref="Q32:S33"/>
    <mergeCell ref="Q30:R30"/>
    <mergeCell ref="N39:P39"/>
    <mergeCell ref="Q39:S39"/>
    <mergeCell ref="B45:B46"/>
    <mergeCell ref="M45:M46"/>
    <mergeCell ref="Q22:R22"/>
    <mergeCell ref="Q23:R23"/>
    <mergeCell ref="Q36:S36"/>
    <mergeCell ref="N34:P34"/>
    <mergeCell ref="Q34:S34"/>
    <mergeCell ref="Q41:S41"/>
    <mergeCell ref="N38:P38"/>
    <mergeCell ref="Q38:S38"/>
    <mergeCell ref="Q28:S28"/>
    <mergeCell ref="Q24:S25"/>
    <mergeCell ref="N24:P25"/>
    <mergeCell ref="Q40:S40"/>
    <mergeCell ref="N37:P37"/>
    <mergeCell ref="N35:P35"/>
    <mergeCell ref="Q35:S35"/>
    <mergeCell ref="N36:P36"/>
    <mergeCell ref="Q26:S26"/>
    <mergeCell ref="N27:P27"/>
    <mergeCell ref="C2:F2"/>
    <mergeCell ref="H8:I8"/>
    <mergeCell ref="H9:J9"/>
    <mergeCell ref="H10:J10"/>
    <mergeCell ref="H11:J11"/>
    <mergeCell ref="H2:K2"/>
    <mergeCell ref="H38:J38"/>
    <mergeCell ref="H39:J39"/>
    <mergeCell ref="H12:J12"/>
    <mergeCell ref="H13:J13"/>
    <mergeCell ref="H14:J14"/>
    <mergeCell ref="H15:J15"/>
    <mergeCell ref="H16:J16"/>
    <mergeCell ref="H17:J17"/>
    <mergeCell ref="C24:K24"/>
    <mergeCell ref="C25:E25"/>
    <mergeCell ref="H26:J26"/>
    <mergeCell ref="H27:J27"/>
    <mergeCell ref="H34:J34"/>
    <mergeCell ref="H35:J35"/>
    <mergeCell ref="H36:J36"/>
    <mergeCell ref="H37:J37"/>
    <mergeCell ref="H47:J47"/>
    <mergeCell ref="R2:S2"/>
    <mergeCell ref="M2:P2"/>
    <mergeCell ref="H20:I20"/>
    <mergeCell ref="H28:I28"/>
    <mergeCell ref="N26:P26"/>
    <mergeCell ref="H18:J18"/>
    <mergeCell ref="H25:I25"/>
    <mergeCell ref="H33:I33"/>
    <mergeCell ref="H46:I46"/>
  </mergeCells>
  <conditionalFormatting sqref="M26">
    <cfRule type="expression" priority="9" dxfId="0">
      <formula>OR(G26&lt;M26,MOD(M26,50))</formula>
    </cfRule>
  </conditionalFormatting>
  <conditionalFormatting sqref="N26:P26">
    <cfRule type="expression" priority="7" dxfId="0">
      <formula>OR(N26&gt;H26,MOD(N26,50))</formula>
    </cfRule>
    <cfRule type="expression" priority="8" dxfId="0">
      <formula>AND(G26&lt;&gt;M26,N26&lt;&gt;"")</formula>
    </cfRule>
  </conditionalFormatting>
  <conditionalFormatting sqref="M9:M18">
    <cfRule type="expression" priority="6" dxfId="0">
      <formula>OR(G9&lt;M9,MOD(M9,50))</formula>
    </cfRule>
  </conditionalFormatting>
  <conditionalFormatting sqref="N9:P18">
    <cfRule type="expression" priority="4" dxfId="0">
      <formula>OR(N9&gt;H9,MOD(N9,50))</formula>
    </cfRule>
    <cfRule type="expression" priority="5" dxfId="0">
      <formula>AND(G9&lt;&gt;M9,N9&lt;&gt;"")</formula>
    </cfRule>
  </conditionalFormatting>
  <conditionalFormatting sqref="M34:M39">
    <cfRule type="expression" priority="3" dxfId="0">
      <formula>OR(G34&lt;M34,MOD(M34,50))</formula>
    </cfRule>
  </conditionalFormatting>
  <conditionalFormatting sqref="N34:P37">
    <cfRule type="expression" priority="1" dxfId="0">
      <formula>OR(N34&gt;H34,MOD(N34,50))</formula>
    </cfRule>
    <cfRule type="expression" priority="2" dxfId="0">
      <formula>AND(G34&lt;&gt;M34,N34&lt;&gt;"")</formula>
    </cfRule>
  </conditionalFormatting>
  <dataValidations count="4">
    <dataValidation operator="lessThanOrEqual" allowBlank="1" showInputMessage="1" showErrorMessage="1" sqref="B49:B55"/>
    <dataValidation type="custom" showInputMessage="1" showErrorMessage="1" sqref="N47:P47">
      <formula1>M47=G47</formula1>
    </dataValidation>
    <dataValidation type="custom" showInputMessage="1" showErrorMessage="1" errorTitle="折込数を確認してください" error="折込数が未入力、または正しい数値が入力されていません。" sqref="N26:P26 N9:P18 N34:P37">
      <formula1>AND(M26=G26,MOD(M26,50)=0)</formula1>
    </dataValidation>
    <dataValidation errorStyle="warning" type="custom" allowBlank="1" showInputMessage="1" showErrorMessage="1" errorTitle="数値エラー" error="基本部数を超えているか50枚単位ではありません。" sqref="M26 M9:M18 M34:M39">
      <formula1>AND(M26&lt;=G26,MOD(M26,50)=0)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1" r:id="rId3"/>
  <headerFooter alignWithMargins="0">
    <oddFooter>&amp;R2021年4月現在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3"/>
  <sheetViews>
    <sheetView showGridLines="0" showZeros="0" zoomScale="75" zoomScaleNormal="75" workbookViewId="0" topLeftCell="A1">
      <selection activeCell="M9" sqref="M9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71" t="s">
        <v>1</v>
      </c>
      <c r="C2" s="612">
        <f>'表紙'!B4</f>
        <v>0</v>
      </c>
      <c r="D2" s="612"/>
      <c r="E2" s="612"/>
      <c r="F2" s="613"/>
      <c r="G2" s="5" t="s">
        <v>34</v>
      </c>
      <c r="H2" s="615">
        <f>'表紙'!B6</f>
        <v>0</v>
      </c>
      <c r="I2" s="615"/>
      <c r="J2" s="615"/>
      <c r="K2" s="616"/>
      <c r="L2" s="5" t="s">
        <v>2</v>
      </c>
      <c r="M2" s="591">
        <f>'表紙'!C4</f>
        <v>0</v>
      </c>
      <c r="N2" s="591"/>
      <c r="O2" s="591"/>
      <c r="P2" s="591"/>
      <c r="Q2" s="5" t="s">
        <v>4</v>
      </c>
      <c r="R2" s="589">
        <f>'表紙'!K4</f>
        <v>0</v>
      </c>
      <c r="S2" s="590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2:32" ht="39" customHeight="1">
      <c r="B3" s="6" t="s">
        <v>5</v>
      </c>
      <c r="C3" s="591">
        <f>'表紙'!C6</f>
        <v>0</v>
      </c>
      <c r="D3" s="591"/>
      <c r="E3" s="591"/>
      <c r="F3" s="591"/>
      <c r="G3" s="591"/>
      <c r="H3" s="591"/>
      <c r="I3" s="591"/>
      <c r="J3" s="591"/>
      <c r="K3" s="591"/>
      <c r="L3" s="5" t="s">
        <v>3</v>
      </c>
      <c r="M3" s="543">
        <f>'表紙'!H4</f>
        <v>0</v>
      </c>
      <c r="N3" s="670" t="s">
        <v>6</v>
      </c>
      <c r="O3" s="670"/>
      <c r="P3" s="707">
        <f>SUM(M35:P35)</f>
        <v>0</v>
      </c>
      <c r="Q3" s="707"/>
      <c r="R3" s="707"/>
      <c r="S3" s="113" t="s">
        <v>7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</row>
    <row r="4" spans="20:32" ht="22.5" customHeight="1"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</row>
    <row r="5" spans="2:32" ht="22.5" customHeight="1">
      <c r="B5" s="114" t="s">
        <v>63</v>
      </c>
      <c r="P5" s="174" t="s">
        <v>36</v>
      </c>
      <c r="Q5" s="641">
        <f>G35</f>
        <v>54700</v>
      </c>
      <c r="R5" s="641"/>
      <c r="S5" s="175" t="s">
        <v>7</v>
      </c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</row>
    <row r="6" spans="16:32" ht="22.5" customHeight="1">
      <c r="P6" s="174" t="s">
        <v>37</v>
      </c>
      <c r="Q6" s="642">
        <f>K35</f>
        <v>121650</v>
      </c>
      <c r="R6" s="642"/>
      <c r="S6" s="175" t="s">
        <v>7</v>
      </c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</row>
    <row r="7" spans="1:32" ht="18" customHeight="1">
      <c r="A7" s="7"/>
      <c r="B7" s="672" t="s">
        <v>8</v>
      </c>
      <c r="C7" s="570" t="s">
        <v>339</v>
      </c>
      <c r="D7" s="664"/>
      <c r="E7" s="664"/>
      <c r="F7" s="664"/>
      <c r="G7" s="664"/>
      <c r="H7" s="664"/>
      <c r="I7" s="664"/>
      <c r="J7" s="664"/>
      <c r="K7" s="664"/>
      <c r="L7" s="9" t="s">
        <v>346</v>
      </c>
      <c r="M7" s="639" t="s">
        <v>38</v>
      </c>
      <c r="N7" s="623" t="s">
        <v>338</v>
      </c>
      <c r="O7" s="619"/>
      <c r="P7" s="620"/>
      <c r="Q7" s="619" t="s">
        <v>40</v>
      </c>
      <c r="R7" s="619"/>
      <c r="S7" s="620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</row>
    <row r="8" spans="1:32" ht="18" customHeight="1">
      <c r="A8" s="7"/>
      <c r="B8" s="673"/>
      <c r="C8" s="570" t="s">
        <v>41</v>
      </c>
      <c r="D8" s="585"/>
      <c r="E8" s="585"/>
      <c r="F8" s="266"/>
      <c r="G8" s="267" t="s">
        <v>337</v>
      </c>
      <c r="H8" s="570"/>
      <c r="I8" s="585"/>
      <c r="J8" s="307" t="s">
        <v>10</v>
      </c>
      <c r="K8" s="170" t="s">
        <v>11</v>
      </c>
      <c r="L8" s="9" t="s">
        <v>341</v>
      </c>
      <c r="M8" s="640"/>
      <c r="N8" s="624"/>
      <c r="O8" s="621"/>
      <c r="P8" s="622"/>
      <c r="Q8" s="662"/>
      <c r="R8" s="662"/>
      <c r="S8" s="663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</row>
    <row r="9" spans="1:32" ht="25.5" customHeight="1">
      <c r="A9" s="7"/>
      <c r="B9" s="470"/>
      <c r="C9" s="374" t="s">
        <v>64</v>
      </c>
      <c r="D9" s="363" t="s">
        <v>65</v>
      </c>
      <c r="E9" s="155" t="s">
        <v>348</v>
      </c>
      <c r="F9" s="321"/>
      <c r="G9" s="529">
        <v>4750</v>
      </c>
      <c r="H9" s="614">
        <f>K9-G9</f>
        <v>5250</v>
      </c>
      <c r="I9" s="602"/>
      <c r="J9" s="603"/>
      <c r="K9" s="16">
        <v>10000</v>
      </c>
      <c r="L9" s="10" t="s">
        <v>344</v>
      </c>
      <c r="M9" s="544"/>
      <c r="N9" s="596"/>
      <c r="O9" s="597"/>
      <c r="P9" s="598"/>
      <c r="Q9" s="701" t="s">
        <v>385</v>
      </c>
      <c r="R9" s="702"/>
      <c r="S9" s="703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</row>
    <row r="10" spans="1:32" ht="25.5" customHeight="1">
      <c r="A10" s="7"/>
      <c r="B10" s="65"/>
      <c r="C10" s="376"/>
      <c r="D10" s="373" t="s">
        <v>66</v>
      </c>
      <c r="E10" s="156" t="s">
        <v>281</v>
      </c>
      <c r="F10" s="322"/>
      <c r="G10" s="269">
        <v>2500</v>
      </c>
      <c r="H10" s="599">
        <f>K10-G10</f>
        <v>2450</v>
      </c>
      <c r="I10" s="600"/>
      <c r="J10" s="601"/>
      <c r="K10" s="22">
        <v>4950</v>
      </c>
      <c r="L10" s="24" t="s">
        <v>344</v>
      </c>
      <c r="M10" s="544"/>
      <c r="N10" s="596"/>
      <c r="O10" s="597"/>
      <c r="P10" s="598"/>
      <c r="Q10" s="704"/>
      <c r="R10" s="705"/>
      <c r="S10" s="706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</row>
    <row r="11" spans="1:32" ht="25.5" customHeight="1">
      <c r="A11" s="7"/>
      <c r="B11" s="65"/>
      <c r="C11" s="376"/>
      <c r="D11" s="364" t="s">
        <v>67</v>
      </c>
      <c r="E11" s="156" t="s">
        <v>282</v>
      </c>
      <c r="F11" s="322"/>
      <c r="G11" s="269">
        <v>2600</v>
      </c>
      <c r="H11" s="599">
        <f aca="true" t="shared" si="0" ref="H11:H33">K11-G11</f>
        <v>2750</v>
      </c>
      <c r="I11" s="600"/>
      <c r="J11" s="601"/>
      <c r="K11" s="22">
        <v>5350</v>
      </c>
      <c r="L11" s="24" t="s">
        <v>344</v>
      </c>
      <c r="M11" s="544"/>
      <c r="N11" s="596"/>
      <c r="O11" s="597"/>
      <c r="P11" s="598"/>
      <c r="Q11" s="679"/>
      <c r="R11" s="680"/>
      <c r="S11" s="68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</row>
    <row r="12" spans="1:32" ht="25.5" customHeight="1">
      <c r="A12" s="7"/>
      <c r="B12" s="65"/>
      <c r="C12" s="376"/>
      <c r="D12" s="364" t="s">
        <v>68</v>
      </c>
      <c r="E12" s="156" t="s">
        <v>282</v>
      </c>
      <c r="F12" s="322"/>
      <c r="G12" s="269">
        <v>2250</v>
      </c>
      <c r="H12" s="599">
        <f t="shared" si="0"/>
        <v>3000</v>
      </c>
      <c r="I12" s="600"/>
      <c r="J12" s="601"/>
      <c r="K12" s="22">
        <v>5250</v>
      </c>
      <c r="L12" s="24" t="s">
        <v>344</v>
      </c>
      <c r="M12" s="544"/>
      <c r="N12" s="596"/>
      <c r="O12" s="597"/>
      <c r="P12" s="598"/>
      <c r="Q12" s="679"/>
      <c r="R12" s="680"/>
      <c r="S12" s="68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</row>
    <row r="13" spans="1:32" ht="25.5" customHeight="1">
      <c r="A13" s="7"/>
      <c r="B13" s="65" t="s">
        <v>69</v>
      </c>
      <c r="C13" s="376"/>
      <c r="D13" s="364" t="s">
        <v>375</v>
      </c>
      <c r="E13" s="156" t="s">
        <v>283</v>
      </c>
      <c r="F13" s="322"/>
      <c r="G13" s="269">
        <v>1450</v>
      </c>
      <c r="H13" s="599">
        <f t="shared" si="0"/>
        <v>1800</v>
      </c>
      <c r="I13" s="600"/>
      <c r="J13" s="601"/>
      <c r="K13" s="22">
        <v>3250</v>
      </c>
      <c r="L13" s="24" t="s">
        <v>344</v>
      </c>
      <c r="M13" s="544"/>
      <c r="N13" s="596"/>
      <c r="O13" s="597"/>
      <c r="P13" s="598"/>
      <c r="Q13" s="679"/>
      <c r="R13" s="680"/>
      <c r="S13" s="68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</row>
    <row r="14" spans="1:32" ht="25.5" customHeight="1">
      <c r="A14" s="7"/>
      <c r="B14" s="65"/>
      <c r="C14" s="376"/>
      <c r="D14" s="370" t="s">
        <v>70</v>
      </c>
      <c r="E14" s="156" t="s">
        <v>284</v>
      </c>
      <c r="F14" s="322"/>
      <c r="G14" s="269">
        <v>1700</v>
      </c>
      <c r="H14" s="599">
        <f t="shared" si="0"/>
        <v>1250</v>
      </c>
      <c r="I14" s="600"/>
      <c r="J14" s="601"/>
      <c r="K14" s="22">
        <v>2950</v>
      </c>
      <c r="L14" s="24" t="s">
        <v>344</v>
      </c>
      <c r="M14" s="544"/>
      <c r="N14" s="596"/>
      <c r="O14" s="597"/>
      <c r="P14" s="598"/>
      <c r="Q14" s="679"/>
      <c r="R14" s="680"/>
      <c r="S14" s="68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</row>
    <row r="15" spans="1:32" ht="25.5" customHeight="1">
      <c r="A15" s="7"/>
      <c r="B15" s="65"/>
      <c r="C15" s="72"/>
      <c r="D15" s="364" t="s">
        <v>71</v>
      </c>
      <c r="E15" s="156" t="s">
        <v>392</v>
      </c>
      <c r="F15" s="538" t="s">
        <v>81</v>
      </c>
      <c r="G15" s="269">
        <v>1850</v>
      </c>
      <c r="H15" s="599">
        <f t="shared" si="0"/>
        <v>1450</v>
      </c>
      <c r="I15" s="600"/>
      <c r="J15" s="601"/>
      <c r="K15" s="22">
        <v>3300</v>
      </c>
      <c r="L15" s="24" t="s">
        <v>386</v>
      </c>
      <c r="M15" s="544"/>
      <c r="N15" s="596"/>
      <c r="O15" s="597"/>
      <c r="P15" s="598"/>
      <c r="Q15" s="695" t="s">
        <v>406</v>
      </c>
      <c r="R15" s="696"/>
      <c r="S15" s="697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</row>
    <row r="16" spans="1:32" ht="25.5" customHeight="1">
      <c r="A16" s="7"/>
      <c r="B16" s="65"/>
      <c r="C16" s="376"/>
      <c r="D16" s="364" t="s">
        <v>72</v>
      </c>
      <c r="E16" s="156" t="s">
        <v>278</v>
      </c>
      <c r="F16" s="322"/>
      <c r="G16" s="269">
        <v>2400</v>
      </c>
      <c r="H16" s="599">
        <f t="shared" si="0"/>
        <v>3050</v>
      </c>
      <c r="I16" s="600"/>
      <c r="J16" s="601"/>
      <c r="K16" s="22">
        <v>5450</v>
      </c>
      <c r="L16" s="24" t="s">
        <v>344</v>
      </c>
      <c r="M16" s="544"/>
      <c r="N16" s="596"/>
      <c r="O16" s="597"/>
      <c r="P16" s="598"/>
      <c r="Q16" s="698" t="s">
        <v>387</v>
      </c>
      <c r="R16" s="699"/>
      <c r="S16" s="700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</row>
    <row r="17" spans="1:32" ht="25.5" customHeight="1">
      <c r="A17" s="7"/>
      <c r="B17" s="65"/>
      <c r="C17" s="376"/>
      <c r="D17" s="364" t="s">
        <v>73</v>
      </c>
      <c r="E17" s="135" t="s">
        <v>278</v>
      </c>
      <c r="F17" s="322"/>
      <c r="G17" s="269">
        <v>2400</v>
      </c>
      <c r="H17" s="599">
        <f t="shared" si="0"/>
        <v>3400</v>
      </c>
      <c r="I17" s="600"/>
      <c r="J17" s="601"/>
      <c r="K17" s="22">
        <v>5800</v>
      </c>
      <c r="L17" s="24" t="s">
        <v>344</v>
      </c>
      <c r="M17" s="544"/>
      <c r="N17" s="596"/>
      <c r="O17" s="597"/>
      <c r="P17" s="598"/>
      <c r="Q17" s="689" t="s">
        <v>389</v>
      </c>
      <c r="R17" s="690"/>
      <c r="S17" s="69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</row>
    <row r="18" spans="1:32" ht="25.5" customHeight="1">
      <c r="A18" s="7"/>
      <c r="B18" s="205" t="s">
        <v>74</v>
      </c>
      <c r="C18" s="376"/>
      <c r="D18" s="364" t="s">
        <v>75</v>
      </c>
      <c r="E18" s="135" t="s">
        <v>278</v>
      </c>
      <c r="F18" s="322"/>
      <c r="G18" s="269">
        <v>1550</v>
      </c>
      <c r="H18" s="599">
        <f t="shared" si="0"/>
        <v>2000</v>
      </c>
      <c r="I18" s="600"/>
      <c r="J18" s="601"/>
      <c r="K18" s="22">
        <v>3550</v>
      </c>
      <c r="L18" s="24" t="s">
        <v>344</v>
      </c>
      <c r="M18" s="544"/>
      <c r="N18" s="596"/>
      <c r="O18" s="597"/>
      <c r="P18" s="598"/>
      <c r="Q18" s="679"/>
      <c r="R18" s="680"/>
      <c r="S18" s="68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</row>
    <row r="19" spans="1:32" ht="25.5" customHeight="1">
      <c r="A19" s="7"/>
      <c r="B19" s="65"/>
      <c r="C19" s="376"/>
      <c r="D19" s="364" t="s">
        <v>76</v>
      </c>
      <c r="E19" s="135" t="s">
        <v>275</v>
      </c>
      <c r="F19" s="322"/>
      <c r="G19" s="269">
        <v>1950</v>
      </c>
      <c r="H19" s="599">
        <f t="shared" si="0"/>
        <v>3450</v>
      </c>
      <c r="I19" s="600"/>
      <c r="J19" s="601"/>
      <c r="K19" s="22">
        <v>5400</v>
      </c>
      <c r="L19" s="24" t="s">
        <v>344</v>
      </c>
      <c r="M19" s="544"/>
      <c r="N19" s="596"/>
      <c r="O19" s="597"/>
      <c r="P19" s="598"/>
      <c r="Q19" s="679"/>
      <c r="R19" s="680"/>
      <c r="S19" s="68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</row>
    <row r="20" spans="1:32" ht="25.5" customHeight="1">
      <c r="A20" s="7"/>
      <c r="B20" s="65"/>
      <c r="C20" s="376"/>
      <c r="D20" s="364" t="s">
        <v>377</v>
      </c>
      <c r="E20" s="135" t="s">
        <v>275</v>
      </c>
      <c r="F20" s="322"/>
      <c r="G20" s="269">
        <v>2000</v>
      </c>
      <c r="H20" s="599">
        <f t="shared" si="0"/>
        <v>4000</v>
      </c>
      <c r="I20" s="600"/>
      <c r="J20" s="601"/>
      <c r="K20" s="22">
        <v>6000</v>
      </c>
      <c r="L20" s="24" t="s">
        <v>344</v>
      </c>
      <c r="M20" s="544"/>
      <c r="N20" s="596"/>
      <c r="O20" s="597"/>
      <c r="P20" s="598"/>
      <c r="Q20" s="679"/>
      <c r="R20" s="680"/>
      <c r="S20" s="68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</row>
    <row r="21" spans="1:32" ht="25.5" customHeight="1">
      <c r="A21" s="7"/>
      <c r="B21" s="68"/>
      <c r="C21" s="376"/>
      <c r="D21" s="364" t="s">
        <v>77</v>
      </c>
      <c r="E21" s="156" t="s">
        <v>275</v>
      </c>
      <c r="F21" s="322"/>
      <c r="G21" s="269">
        <v>1400</v>
      </c>
      <c r="H21" s="599">
        <f t="shared" si="0"/>
        <v>1850</v>
      </c>
      <c r="I21" s="600"/>
      <c r="J21" s="601"/>
      <c r="K21" s="22">
        <v>3250</v>
      </c>
      <c r="L21" s="24" t="s">
        <v>344</v>
      </c>
      <c r="M21" s="544"/>
      <c r="N21" s="596"/>
      <c r="O21" s="597"/>
      <c r="P21" s="598"/>
      <c r="Q21" s="679"/>
      <c r="R21" s="680"/>
      <c r="S21" s="68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</row>
    <row r="22" spans="1:32" ht="25.5" customHeight="1">
      <c r="A22" s="7"/>
      <c r="B22" s="68"/>
      <c r="C22" s="376"/>
      <c r="D22" s="364" t="s">
        <v>78</v>
      </c>
      <c r="E22" s="156" t="s">
        <v>278</v>
      </c>
      <c r="F22" s="322"/>
      <c r="G22" s="533">
        <v>2950</v>
      </c>
      <c r="H22" s="599">
        <f t="shared" si="0"/>
        <v>3950</v>
      </c>
      <c r="I22" s="600"/>
      <c r="J22" s="601"/>
      <c r="K22" s="22">
        <v>6900</v>
      </c>
      <c r="L22" s="24" t="s">
        <v>344</v>
      </c>
      <c r="M22" s="544"/>
      <c r="N22" s="596"/>
      <c r="O22" s="597"/>
      <c r="P22" s="598"/>
      <c r="Q22" s="679"/>
      <c r="R22" s="680"/>
      <c r="S22" s="68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</row>
    <row r="23" spans="1:32" ht="25.5" customHeight="1">
      <c r="A23" s="7"/>
      <c r="B23" s="68"/>
      <c r="C23" s="376"/>
      <c r="D23" s="364" t="s">
        <v>79</v>
      </c>
      <c r="E23" s="156" t="s">
        <v>376</v>
      </c>
      <c r="F23" s="322"/>
      <c r="G23" s="269">
        <v>2250</v>
      </c>
      <c r="H23" s="599">
        <f t="shared" si="0"/>
        <v>3250</v>
      </c>
      <c r="I23" s="600"/>
      <c r="J23" s="601"/>
      <c r="K23" s="22">
        <v>5500</v>
      </c>
      <c r="L23" s="24" t="s">
        <v>344</v>
      </c>
      <c r="M23" s="544"/>
      <c r="N23" s="596"/>
      <c r="O23" s="597"/>
      <c r="P23" s="598"/>
      <c r="Q23" s="679"/>
      <c r="R23" s="680"/>
      <c r="S23" s="68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</row>
    <row r="24" spans="2:32" ht="25.5" customHeight="1">
      <c r="B24" s="68" t="s">
        <v>80</v>
      </c>
      <c r="C24" s="381"/>
      <c r="D24" s="364" t="s">
        <v>82</v>
      </c>
      <c r="E24" s="154" t="s">
        <v>349</v>
      </c>
      <c r="F24" s="326"/>
      <c r="G24" s="71">
        <v>2250</v>
      </c>
      <c r="H24" s="599">
        <f t="shared" si="0"/>
        <v>3050</v>
      </c>
      <c r="I24" s="600"/>
      <c r="J24" s="601"/>
      <c r="K24" s="22">
        <v>5300</v>
      </c>
      <c r="L24" s="24" t="s">
        <v>344</v>
      </c>
      <c r="M24" s="544"/>
      <c r="N24" s="596"/>
      <c r="O24" s="597"/>
      <c r="P24" s="598"/>
      <c r="Q24" s="679"/>
      <c r="R24" s="680"/>
      <c r="S24" s="68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</row>
    <row r="25" spans="2:32" ht="25.5" customHeight="1">
      <c r="B25" s="68"/>
      <c r="C25" s="376"/>
      <c r="D25" s="364" t="s">
        <v>83</v>
      </c>
      <c r="E25" s="154" t="s">
        <v>275</v>
      </c>
      <c r="F25" s="326"/>
      <c r="G25" s="71">
        <v>2100</v>
      </c>
      <c r="H25" s="599">
        <f t="shared" si="0"/>
        <v>2800</v>
      </c>
      <c r="I25" s="600"/>
      <c r="J25" s="601"/>
      <c r="K25" s="22">
        <v>4900</v>
      </c>
      <c r="L25" s="24" t="s">
        <v>344</v>
      </c>
      <c r="M25" s="544"/>
      <c r="N25" s="596"/>
      <c r="O25" s="597"/>
      <c r="P25" s="598"/>
      <c r="Q25" s="679"/>
      <c r="R25" s="680"/>
      <c r="S25" s="68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</row>
    <row r="26" spans="2:32" ht="25.5" customHeight="1">
      <c r="B26" s="68"/>
      <c r="C26" s="376"/>
      <c r="D26" s="364" t="s">
        <v>84</v>
      </c>
      <c r="E26" s="154" t="s">
        <v>275</v>
      </c>
      <c r="F26" s="539"/>
      <c r="G26" s="71">
        <v>1600</v>
      </c>
      <c r="H26" s="599">
        <f t="shared" si="0"/>
        <v>2450</v>
      </c>
      <c r="I26" s="600"/>
      <c r="J26" s="601"/>
      <c r="K26" s="22">
        <v>4050</v>
      </c>
      <c r="L26" s="24" t="s">
        <v>344</v>
      </c>
      <c r="M26" s="544"/>
      <c r="N26" s="596"/>
      <c r="O26" s="597"/>
      <c r="P26" s="598"/>
      <c r="Q26" s="692"/>
      <c r="R26" s="693"/>
      <c r="S26" s="694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</row>
    <row r="27" spans="2:32" ht="25.5" customHeight="1">
      <c r="B27" s="68"/>
      <c r="C27" s="376"/>
      <c r="D27" s="364" t="s">
        <v>85</v>
      </c>
      <c r="E27" s="154" t="s">
        <v>275</v>
      </c>
      <c r="F27" s="326"/>
      <c r="G27" s="71">
        <v>2300</v>
      </c>
      <c r="H27" s="599">
        <f t="shared" si="0"/>
        <v>3600</v>
      </c>
      <c r="I27" s="600"/>
      <c r="J27" s="601"/>
      <c r="K27" s="22">
        <v>5900</v>
      </c>
      <c r="L27" s="24" t="s">
        <v>344</v>
      </c>
      <c r="M27" s="544"/>
      <c r="N27" s="596"/>
      <c r="O27" s="597"/>
      <c r="P27" s="598"/>
      <c r="Q27" s="679"/>
      <c r="R27" s="680"/>
      <c r="S27" s="68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</row>
    <row r="28" spans="2:32" ht="25.5" customHeight="1">
      <c r="B28" s="68" t="s">
        <v>86</v>
      </c>
      <c r="C28" s="376"/>
      <c r="D28" s="364" t="s">
        <v>87</v>
      </c>
      <c r="E28" s="154" t="s">
        <v>285</v>
      </c>
      <c r="F28" s="326"/>
      <c r="G28" s="71">
        <v>2350</v>
      </c>
      <c r="H28" s="599">
        <f t="shared" si="0"/>
        <v>2000</v>
      </c>
      <c r="I28" s="600"/>
      <c r="J28" s="601"/>
      <c r="K28" s="22">
        <v>4350</v>
      </c>
      <c r="L28" s="24" t="s">
        <v>344</v>
      </c>
      <c r="M28" s="544"/>
      <c r="N28" s="596"/>
      <c r="O28" s="597"/>
      <c r="P28" s="598"/>
      <c r="Q28" s="679"/>
      <c r="R28" s="680"/>
      <c r="S28" s="68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</row>
    <row r="29" spans="2:32" ht="25.5" customHeight="1">
      <c r="B29" s="68"/>
      <c r="C29" s="376"/>
      <c r="D29" s="364" t="s">
        <v>88</v>
      </c>
      <c r="E29" s="157" t="s">
        <v>277</v>
      </c>
      <c r="F29" s="326"/>
      <c r="G29" s="71">
        <v>2350</v>
      </c>
      <c r="H29" s="599">
        <f t="shared" si="0"/>
        <v>2150</v>
      </c>
      <c r="I29" s="600"/>
      <c r="J29" s="601"/>
      <c r="K29" s="22">
        <v>4500</v>
      </c>
      <c r="L29" s="24" t="s">
        <v>344</v>
      </c>
      <c r="M29" s="544"/>
      <c r="N29" s="596"/>
      <c r="O29" s="597"/>
      <c r="P29" s="598"/>
      <c r="Q29" s="679"/>
      <c r="R29" s="680"/>
      <c r="S29" s="68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</row>
    <row r="30" spans="2:32" ht="25.5" customHeight="1">
      <c r="B30" s="65" t="s">
        <v>89</v>
      </c>
      <c r="C30" s="376"/>
      <c r="D30" s="364" t="s">
        <v>90</v>
      </c>
      <c r="E30" s="157" t="s">
        <v>285</v>
      </c>
      <c r="F30" s="326"/>
      <c r="G30" s="71">
        <v>3450</v>
      </c>
      <c r="H30" s="599">
        <f t="shared" si="0"/>
        <v>2400</v>
      </c>
      <c r="I30" s="600"/>
      <c r="J30" s="601"/>
      <c r="K30" s="22">
        <v>5850</v>
      </c>
      <c r="L30" s="24" t="s">
        <v>344</v>
      </c>
      <c r="M30" s="544"/>
      <c r="N30" s="596"/>
      <c r="O30" s="597"/>
      <c r="P30" s="598"/>
      <c r="Q30" s="679"/>
      <c r="R30" s="680"/>
      <c r="S30" s="68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</row>
    <row r="31" spans="2:32" ht="25.5" customHeight="1">
      <c r="B31" s="68" t="s">
        <v>91</v>
      </c>
      <c r="C31" s="376"/>
      <c r="D31" s="367" t="s">
        <v>92</v>
      </c>
      <c r="E31" s="157" t="s">
        <v>278</v>
      </c>
      <c r="F31" s="326"/>
      <c r="G31" s="71">
        <v>2300</v>
      </c>
      <c r="H31" s="599">
        <f t="shared" si="0"/>
        <v>3050</v>
      </c>
      <c r="I31" s="600"/>
      <c r="J31" s="601"/>
      <c r="K31" s="22">
        <v>5350</v>
      </c>
      <c r="L31" s="24" t="s">
        <v>344</v>
      </c>
      <c r="M31" s="544"/>
      <c r="N31" s="596"/>
      <c r="O31" s="597"/>
      <c r="P31" s="598"/>
      <c r="Q31" s="679"/>
      <c r="R31" s="680"/>
      <c r="S31" s="68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</row>
    <row r="32" spans="2:32" ht="25.5" customHeight="1">
      <c r="B32" s="73"/>
      <c r="C32" s="376"/>
      <c r="D32" s="367" t="s">
        <v>93</v>
      </c>
      <c r="E32" s="157"/>
      <c r="F32" s="326"/>
      <c r="G32" s="71">
        <v>2000</v>
      </c>
      <c r="H32" s="599">
        <f t="shared" si="0"/>
        <v>2550</v>
      </c>
      <c r="I32" s="600"/>
      <c r="J32" s="601"/>
      <c r="K32" s="22">
        <v>4550</v>
      </c>
      <c r="L32" s="24" t="s">
        <v>344</v>
      </c>
      <c r="M32" s="544"/>
      <c r="N32" s="596"/>
      <c r="O32" s="597"/>
      <c r="P32" s="598"/>
      <c r="Q32" s="679"/>
      <c r="R32" s="680"/>
      <c r="S32" s="68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</row>
    <row r="33" spans="2:32" ht="25.5" customHeight="1">
      <c r="B33" s="73"/>
      <c r="C33" s="376"/>
      <c r="D33" s="371"/>
      <c r="E33" s="20"/>
      <c r="F33" s="330"/>
      <c r="G33" s="21"/>
      <c r="H33" s="599">
        <f t="shared" si="0"/>
        <v>0</v>
      </c>
      <c r="I33" s="600"/>
      <c r="J33" s="601"/>
      <c r="K33" s="74"/>
      <c r="L33" s="74"/>
      <c r="M33" s="226"/>
      <c r="N33" s="676"/>
      <c r="O33" s="677"/>
      <c r="P33" s="678"/>
      <c r="Q33" s="682" t="s">
        <v>302</v>
      </c>
      <c r="R33" s="680"/>
      <c r="S33" s="68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</row>
    <row r="34" spans="2:32" ht="25.5" customHeight="1" thickBot="1">
      <c r="B34" s="75"/>
      <c r="C34" s="375"/>
      <c r="D34" s="372"/>
      <c r="E34" s="7"/>
      <c r="F34" s="331"/>
      <c r="G34" s="52"/>
      <c r="H34" s="674"/>
      <c r="I34" s="674"/>
      <c r="J34" s="675"/>
      <c r="K34" s="28"/>
      <c r="L34" s="28"/>
      <c r="M34" s="227"/>
      <c r="N34" s="683"/>
      <c r="O34" s="684"/>
      <c r="P34" s="685"/>
      <c r="Q34" s="686" t="s">
        <v>303</v>
      </c>
      <c r="R34" s="687"/>
      <c r="S34" s="688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</row>
    <row r="35" spans="2:32" ht="25.5" customHeight="1" thickTop="1">
      <c r="B35" s="31"/>
      <c r="C35" s="31"/>
      <c r="D35" s="32" t="str">
        <f>CONCATENATE(FIXED(COUNTA(D9:D34),0,0),"　店")</f>
        <v>24　店</v>
      </c>
      <c r="E35" s="62"/>
      <c r="F35" s="30"/>
      <c r="G35" s="288">
        <f>SUM(G9:G34)</f>
        <v>54700</v>
      </c>
      <c r="H35" s="592">
        <f>SUM(J9:J34)</f>
        <v>0</v>
      </c>
      <c r="I35" s="593"/>
      <c r="J35" s="312">
        <f>SUM(H9:J34)</f>
        <v>66950</v>
      </c>
      <c r="K35" s="179">
        <f>SUM(K9:K34)</f>
        <v>121650</v>
      </c>
      <c r="L35" s="33"/>
      <c r="M35" s="34">
        <f>SUM(M9:M32)</f>
        <v>0</v>
      </c>
      <c r="N35" s="654">
        <f>SUM(N9:P32)</f>
        <v>0</v>
      </c>
      <c r="O35" s="655"/>
      <c r="P35" s="656"/>
      <c r="Q35" s="617"/>
      <c r="R35" s="617"/>
      <c r="S35" s="618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</row>
    <row r="36" spans="2:32" ht="13.5" customHeight="1">
      <c r="B36" s="413" t="s">
        <v>382</v>
      </c>
      <c r="C36" s="413"/>
      <c r="D36" s="255"/>
      <c r="E36" s="413"/>
      <c r="F36" s="413"/>
      <c r="G36" s="457"/>
      <c r="H36" s="457"/>
      <c r="I36" s="457"/>
      <c r="J36" s="457"/>
      <c r="K36" s="457"/>
      <c r="L36" s="413"/>
      <c r="M36" s="458"/>
      <c r="N36" s="458"/>
      <c r="O36" s="459"/>
      <c r="P36" s="459"/>
      <c r="Q36" s="280"/>
      <c r="R36" s="280"/>
      <c r="S36" s="280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</row>
    <row r="37" spans="2:19" ht="13.5">
      <c r="B37" s="248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</row>
    <row r="38" spans="2:32" ht="17.25" customHeight="1">
      <c r="B38" s="237" t="s">
        <v>369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</row>
    <row r="39" spans="2:32" ht="13.5">
      <c r="B39" s="248" t="s">
        <v>371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</row>
    <row r="40" spans="2:32" ht="13.5">
      <c r="B40" s="248" t="s">
        <v>372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</row>
    <row r="41" spans="2:32" ht="13.5">
      <c r="B41" s="237" t="s">
        <v>373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</row>
    <row r="42" spans="2:32" ht="13.5">
      <c r="B42" s="248" t="s">
        <v>374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</row>
    <row r="43" spans="2:32" ht="13.5">
      <c r="B43" s="237" t="s">
        <v>370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</row>
    <row r="44" spans="2:32" ht="13.5"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</row>
    <row r="45" spans="2:32" ht="13.5"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</row>
    <row r="46" spans="2:32" ht="13.5"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</row>
    <row r="47" spans="2:32" ht="13.5"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</row>
    <row r="48" spans="2:32" ht="13.5"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</row>
    <row r="49" spans="2:32" ht="13.5"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</row>
    <row r="50" spans="2:32" ht="13.5"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</row>
    <row r="51" spans="2:32" ht="13.5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</row>
    <row r="52" spans="2:32" ht="13.5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</row>
    <row r="53" spans="2:32" ht="13.5"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</row>
  </sheetData>
  <sheetProtection password="CC41" sheet="1"/>
  <mergeCells count="96">
    <mergeCell ref="C3:K3"/>
    <mergeCell ref="N3:O3"/>
    <mergeCell ref="P3:R3"/>
    <mergeCell ref="C2:F2"/>
    <mergeCell ref="B7:B8"/>
    <mergeCell ref="M7:M8"/>
    <mergeCell ref="N7:P8"/>
    <mergeCell ref="Q7:S8"/>
    <mergeCell ref="Q5:R5"/>
    <mergeCell ref="Q6:R6"/>
    <mergeCell ref="C8:E8"/>
    <mergeCell ref="C7:K7"/>
    <mergeCell ref="H8:I8"/>
    <mergeCell ref="N9:P9"/>
    <mergeCell ref="Q9:S10"/>
    <mergeCell ref="N10:P10"/>
    <mergeCell ref="N11:P11"/>
    <mergeCell ref="Q11:S11"/>
    <mergeCell ref="N12:P12"/>
    <mergeCell ref="Q12:S12"/>
    <mergeCell ref="N13:P13"/>
    <mergeCell ref="Q13:S13"/>
    <mergeCell ref="N14:P14"/>
    <mergeCell ref="Q14:S14"/>
    <mergeCell ref="N15:P15"/>
    <mergeCell ref="Q15:S15"/>
    <mergeCell ref="Q20:S20"/>
    <mergeCell ref="N21:P21"/>
    <mergeCell ref="Q21:S21"/>
    <mergeCell ref="N16:P16"/>
    <mergeCell ref="Q16:S16"/>
    <mergeCell ref="N17:P17"/>
    <mergeCell ref="Q17:S17"/>
    <mergeCell ref="N18:P18"/>
    <mergeCell ref="Q18:S18"/>
    <mergeCell ref="Q26:S26"/>
    <mergeCell ref="Q27:S27"/>
    <mergeCell ref="Q28:S28"/>
    <mergeCell ref="N19:P19"/>
    <mergeCell ref="Q19:S19"/>
    <mergeCell ref="N20:P20"/>
    <mergeCell ref="Q29:S29"/>
    <mergeCell ref="N22:P22"/>
    <mergeCell ref="Q22:S22"/>
    <mergeCell ref="N23:P23"/>
    <mergeCell ref="Q23:S23"/>
    <mergeCell ref="Q24:S24"/>
    <mergeCell ref="N24:P24"/>
    <mergeCell ref="N26:P26"/>
    <mergeCell ref="N27:P27"/>
    <mergeCell ref="N28:P28"/>
    <mergeCell ref="Q33:S33"/>
    <mergeCell ref="N34:P34"/>
    <mergeCell ref="Q34:S34"/>
    <mergeCell ref="N35:P35"/>
    <mergeCell ref="Q35:S35"/>
    <mergeCell ref="Q30:S30"/>
    <mergeCell ref="Q31:S31"/>
    <mergeCell ref="Q32:S32"/>
    <mergeCell ref="N32:P32"/>
    <mergeCell ref="N31:P31"/>
    <mergeCell ref="N29:P29"/>
    <mergeCell ref="N30:P30"/>
    <mergeCell ref="N33:P33"/>
    <mergeCell ref="R2:S2"/>
    <mergeCell ref="M2:P2"/>
    <mergeCell ref="H9:J9"/>
    <mergeCell ref="H10:J10"/>
    <mergeCell ref="H11:J11"/>
    <mergeCell ref="N25:P25"/>
    <mergeCell ref="Q25:S25"/>
    <mergeCell ref="H12:J12"/>
    <mergeCell ref="H13:J13"/>
    <mergeCell ref="H14:J14"/>
    <mergeCell ref="H15:J15"/>
    <mergeCell ref="H16:J16"/>
    <mergeCell ref="H17:J17"/>
    <mergeCell ref="H27:J27"/>
    <mergeCell ref="H28:J28"/>
    <mergeCell ref="H29:J29"/>
    <mergeCell ref="H18:J18"/>
    <mergeCell ref="H19:J19"/>
    <mergeCell ref="H20:J20"/>
    <mergeCell ref="H21:J21"/>
    <mergeCell ref="H22:J22"/>
    <mergeCell ref="H23:J23"/>
    <mergeCell ref="H33:J33"/>
    <mergeCell ref="H34:J34"/>
    <mergeCell ref="H35:I35"/>
    <mergeCell ref="H2:K2"/>
    <mergeCell ref="H30:J30"/>
    <mergeCell ref="H31:J31"/>
    <mergeCell ref="H32:J32"/>
    <mergeCell ref="H24:J24"/>
    <mergeCell ref="H25:J25"/>
    <mergeCell ref="H26:J26"/>
  </mergeCells>
  <conditionalFormatting sqref="M9:M32">
    <cfRule type="expression" priority="3" dxfId="0">
      <formula>OR(G9&lt;M9,MOD(M9,50))</formula>
    </cfRule>
  </conditionalFormatting>
  <conditionalFormatting sqref="N9:P32">
    <cfRule type="expression" priority="1" dxfId="0">
      <formula>OR(N9&gt;H9,MOD(N9,50))</formula>
    </cfRule>
    <cfRule type="expression" priority="2" dxfId="0">
      <formula>AND(G9&lt;&gt;M9,N9&lt;&gt;"")</formula>
    </cfRule>
  </conditionalFormatting>
  <dataValidations count="3">
    <dataValidation operator="lessThanOrEqual" allowBlank="1" showInputMessage="1" showErrorMessage="1" sqref="B37:B43"/>
    <dataValidation errorStyle="warning" type="custom" allowBlank="1" showInputMessage="1" showErrorMessage="1" errorTitle="数値エラー" error="基本部数を超えているか50枚単位ではありません。" sqref="M9:M32">
      <formula1>AND(M9&lt;=G9,MOD(M9,50)=0)</formula1>
    </dataValidation>
    <dataValidation type="custom" showInputMessage="1" showErrorMessage="1" errorTitle="折込数を確認してください" error="折込数が未入力、または正しい数値が入力されていません。" sqref="N9:P32">
      <formula1>AND(M9=G9,MOD(M9,50)=0)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3"/>
  <headerFooter alignWithMargins="0">
    <oddFooter>&amp;R2021年4月現在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2"/>
  <sheetViews>
    <sheetView showGridLines="0" showZeros="0" zoomScale="75" zoomScaleNormal="75" workbookViewId="0" topLeftCell="A1">
      <selection activeCell="M9" sqref="M9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71" t="s">
        <v>1</v>
      </c>
      <c r="C2" s="612">
        <f>'表紙'!B4</f>
        <v>0</v>
      </c>
      <c r="D2" s="612"/>
      <c r="E2" s="612"/>
      <c r="F2" s="613"/>
      <c r="G2" s="5" t="s">
        <v>34</v>
      </c>
      <c r="H2" s="615">
        <f>'表紙'!B6</f>
        <v>0</v>
      </c>
      <c r="I2" s="615"/>
      <c r="J2" s="615"/>
      <c r="K2" s="616"/>
      <c r="L2" s="5" t="s">
        <v>2</v>
      </c>
      <c r="M2" s="591">
        <f>'表紙'!C4</f>
        <v>0</v>
      </c>
      <c r="N2" s="591"/>
      <c r="O2" s="591"/>
      <c r="P2" s="591"/>
      <c r="Q2" s="5" t="s">
        <v>4</v>
      </c>
      <c r="R2" s="589">
        <f>'表紙'!K4</f>
        <v>0</v>
      </c>
      <c r="S2" s="590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2:32" ht="39" customHeight="1">
      <c r="B3" s="6" t="s">
        <v>5</v>
      </c>
      <c r="C3" s="591">
        <f>'表紙'!C6</f>
        <v>0</v>
      </c>
      <c r="D3" s="591"/>
      <c r="E3" s="591"/>
      <c r="F3" s="591"/>
      <c r="G3" s="591"/>
      <c r="H3" s="591"/>
      <c r="I3" s="591"/>
      <c r="J3" s="591"/>
      <c r="K3" s="591"/>
      <c r="L3" s="5" t="s">
        <v>3</v>
      </c>
      <c r="M3" s="543">
        <f>'表紙'!H4</f>
        <v>0</v>
      </c>
      <c r="N3" s="670" t="s">
        <v>6</v>
      </c>
      <c r="O3" s="670"/>
      <c r="P3" s="707">
        <f>SUM(M18:P18,M32:P32)</f>
        <v>0</v>
      </c>
      <c r="Q3" s="707"/>
      <c r="R3" s="707"/>
      <c r="S3" s="113" t="s">
        <v>7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</row>
    <row r="4" spans="20:32" ht="22.5" customHeight="1"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</row>
    <row r="5" spans="2:32" ht="22.5" customHeight="1">
      <c r="B5" s="114" t="s">
        <v>94</v>
      </c>
      <c r="P5" s="174" t="s">
        <v>36</v>
      </c>
      <c r="Q5" s="641">
        <f>G18</f>
        <v>11550</v>
      </c>
      <c r="R5" s="641"/>
      <c r="S5" s="175" t="s">
        <v>7</v>
      </c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</row>
    <row r="6" spans="16:32" ht="22.5" customHeight="1">
      <c r="P6" s="174" t="s">
        <v>37</v>
      </c>
      <c r="Q6" s="642">
        <f>K18</f>
        <v>23350</v>
      </c>
      <c r="R6" s="642"/>
      <c r="S6" s="175" t="s">
        <v>7</v>
      </c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</row>
    <row r="7" spans="1:32" ht="18" customHeight="1">
      <c r="A7" s="7"/>
      <c r="B7" s="672" t="s">
        <v>8</v>
      </c>
      <c r="C7" s="570" t="s">
        <v>339</v>
      </c>
      <c r="D7" s="664"/>
      <c r="E7" s="664"/>
      <c r="F7" s="664"/>
      <c r="G7" s="664"/>
      <c r="H7" s="664"/>
      <c r="I7" s="664"/>
      <c r="J7" s="664"/>
      <c r="K7" s="664"/>
      <c r="L7" s="9" t="s">
        <v>346</v>
      </c>
      <c r="M7" s="639" t="s">
        <v>38</v>
      </c>
      <c r="N7" s="623" t="s">
        <v>338</v>
      </c>
      <c r="O7" s="619"/>
      <c r="P7" s="620"/>
      <c r="Q7" s="619" t="s">
        <v>40</v>
      </c>
      <c r="R7" s="619"/>
      <c r="S7" s="620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</row>
    <row r="8" spans="1:32" ht="18" customHeight="1">
      <c r="A8" s="7"/>
      <c r="B8" s="673"/>
      <c r="C8" s="570" t="s">
        <v>41</v>
      </c>
      <c r="D8" s="585"/>
      <c r="E8" s="585"/>
      <c r="F8" s="266"/>
      <c r="G8" s="267" t="s">
        <v>337</v>
      </c>
      <c r="H8" s="570"/>
      <c r="I8" s="585"/>
      <c r="J8" s="307" t="s">
        <v>10</v>
      </c>
      <c r="K8" s="170" t="s">
        <v>11</v>
      </c>
      <c r="L8" s="9" t="s">
        <v>341</v>
      </c>
      <c r="M8" s="640"/>
      <c r="N8" s="624"/>
      <c r="O8" s="621"/>
      <c r="P8" s="622"/>
      <c r="Q8" s="662"/>
      <c r="R8" s="662"/>
      <c r="S8" s="663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</row>
    <row r="9" spans="1:32" ht="25.5" customHeight="1">
      <c r="A9" s="7"/>
      <c r="B9" s="77" t="s">
        <v>95</v>
      </c>
      <c r="C9" s="374"/>
      <c r="D9" s="363" t="s">
        <v>96</v>
      </c>
      <c r="E9" s="158" t="s">
        <v>281</v>
      </c>
      <c r="F9" s="321"/>
      <c r="G9" s="529">
        <v>1950</v>
      </c>
      <c r="H9" s="713">
        <f aca="true" t="shared" si="0" ref="H9:H17">K9-G9</f>
        <v>1300</v>
      </c>
      <c r="I9" s="714"/>
      <c r="J9" s="715"/>
      <c r="K9" s="16">
        <v>3250</v>
      </c>
      <c r="L9" s="10" t="s">
        <v>343</v>
      </c>
      <c r="M9" s="546"/>
      <c r="N9" s="755"/>
      <c r="O9" s="756"/>
      <c r="P9" s="757"/>
      <c r="Q9" s="758"/>
      <c r="R9" s="759"/>
      <c r="S9" s="760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</row>
    <row r="10" spans="1:32" ht="25.5" customHeight="1">
      <c r="A10" s="7"/>
      <c r="B10" s="749" t="s">
        <v>97</v>
      </c>
      <c r="C10" s="377"/>
      <c r="D10" s="384" t="s">
        <v>98</v>
      </c>
      <c r="E10" s="159" t="s">
        <v>276</v>
      </c>
      <c r="F10" s="332"/>
      <c r="G10" s="535">
        <v>3700</v>
      </c>
      <c r="H10" s="614">
        <f t="shared" si="0"/>
        <v>4300</v>
      </c>
      <c r="I10" s="602"/>
      <c r="J10" s="603"/>
      <c r="K10" s="47">
        <v>8000</v>
      </c>
      <c r="L10" s="78" t="s">
        <v>343</v>
      </c>
      <c r="M10" s="544"/>
      <c r="N10" s="596"/>
      <c r="O10" s="597"/>
      <c r="P10" s="598"/>
      <c r="Q10" s="761"/>
      <c r="R10" s="762"/>
      <c r="S10" s="763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</row>
    <row r="11" spans="1:32" ht="25.5" customHeight="1">
      <c r="A11" s="7"/>
      <c r="B11" s="751"/>
      <c r="C11" s="376"/>
      <c r="D11" s="364" t="s">
        <v>99</v>
      </c>
      <c r="E11" s="135" t="s">
        <v>279</v>
      </c>
      <c r="F11" s="322"/>
      <c r="G11" s="269">
        <v>1750</v>
      </c>
      <c r="H11" s="599">
        <f t="shared" si="0"/>
        <v>1400</v>
      </c>
      <c r="I11" s="600"/>
      <c r="J11" s="601"/>
      <c r="K11" s="22">
        <v>3150</v>
      </c>
      <c r="L11" s="24" t="s">
        <v>343</v>
      </c>
      <c r="M11" s="544"/>
      <c r="N11" s="596"/>
      <c r="O11" s="597"/>
      <c r="P11" s="598"/>
      <c r="Q11" s="744"/>
      <c r="R11" s="745"/>
      <c r="S11" s="746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</row>
    <row r="12" spans="1:32" ht="25.5" customHeight="1">
      <c r="A12" s="7"/>
      <c r="B12" s="751"/>
      <c r="C12" s="376"/>
      <c r="D12" s="364" t="s">
        <v>100</v>
      </c>
      <c r="E12" s="158" t="s">
        <v>281</v>
      </c>
      <c r="F12" s="321"/>
      <c r="G12" s="269">
        <v>1700</v>
      </c>
      <c r="H12" s="599">
        <f t="shared" si="0"/>
        <v>1250</v>
      </c>
      <c r="I12" s="600"/>
      <c r="J12" s="601"/>
      <c r="K12" s="22">
        <v>2950</v>
      </c>
      <c r="L12" s="24" t="s">
        <v>343</v>
      </c>
      <c r="M12" s="544"/>
      <c r="N12" s="596"/>
      <c r="O12" s="597"/>
      <c r="P12" s="598"/>
      <c r="Q12" s="744"/>
      <c r="R12" s="745"/>
      <c r="S12" s="746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</row>
    <row r="13" spans="1:32" ht="25.5" customHeight="1">
      <c r="A13" s="7"/>
      <c r="B13" s="751"/>
      <c r="C13" s="379"/>
      <c r="D13" s="385"/>
      <c r="E13" s="160"/>
      <c r="F13" s="333"/>
      <c r="G13" s="294"/>
      <c r="H13" s="599">
        <f t="shared" si="0"/>
        <v>0</v>
      </c>
      <c r="I13" s="600"/>
      <c r="J13" s="601"/>
      <c r="K13" s="50"/>
      <c r="L13" s="80"/>
      <c r="M13" s="545"/>
      <c r="N13" s="752"/>
      <c r="O13" s="753"/>
      <c r="P13" s="754"/>
      <c r="Q13" s="744"/>
      <c r="R13" s="745"/>
      <c r="S13" s="746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</row>
    <row r="14" spans="1:32" ht="25.5" customHeight="1">
      <c r="A14" s="7"/>
      <c r="B14" s="749" t="s">
        <v>101</v>
      </c>
      <c r="C14" s="377"/>
      <c r="D14" s="384" t="s">
        <v>102</v>
      </c>
      <c r="E14" s="159" t="s">
        <v>275</v>
      </c>
      <c r="F14" s="332"/>
      <c r="G14" s="535">
        <v>1200</v>
      </c>
      <c r="H14" s="614">
        <f t="shared" si="0"/>
        <v>1800</v>
      </c>
      <c r="I14" s="602"/>
      <c r="J14" s="603"/>
      <c r="K14" s="47">
        <v>3000</v>
      </c>
      <c r="L14" s="78" t="s">
        <v>343</v>
      </c>
      <c r="M14" s="544"/>
      <c r="N14" s="596"/>
      <c r="O14" s="597"/>
      <c r="P14" s="598"/>
      <c r="Q14" s="744"/>
      <c r="R14" s="745"/>
      <c r="S14" s="746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</row>
    <row r="15" spans="1:32" ht="25.5" customHeight="1">
      <c r="A15" s="7"/>
      <c r="B15" s="750"/>
      <c r="C15" s="376"/>
      <c r="D15" s="386" t="s">
        <v>103</v>
      </c>
      <c r="E15" s="135" t="s">
        <v>286</v>
      </c>
      <c r="F15" s="322"/>
      <c r="G15" s="269">
        <v>1250</v>
      </c>
      <c r="H15" s="599">
        <f t="shared" si="0"/>
        <v>1750</v>
      </c>
      <c r="I15" s="600"/>
      <c r="J15" s="601"/>
      <c r="K15" s="22">
        <v>3000</v>
      </c>
      <c r="L15" s="24" t="s">
        <v>343</v>
      </c>
      <c r="M15" s="544"/>
      <c r="N15" s="596"/>
      <c r="O15" s="597"/>
      <c r="P15" s="598"/>
      <c r="Q15" s="744"/>
      <c r="R15" s="745"/>
      <c r="S15" s="746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</row>
    <row r="16" spans="1:32" ht="25.5" customHeight="1">
      <c r="A16" s="7"/>
      <c r="B16" s="65"/>
      <c r="C16" s="376"/>
      <c r="D16" s="364"/>
      <c r="E16" s="26"/>
      <c r="F16" s="322"/>
      <c r="G16" s="269"/>
      <c r="H16" s="599">
        <f t="shared" si="0"/>
        <v>0</v>
      </c>
      <c r="I16" s="600"/>
      <c r="J16" s="601"/>
      <c r="K16" s="22"/>
      <c r="L16" s="24"/>
      <c r="M16" s="25"/>
      <c r="N16" s="764"/>
      <c r="O16" s="765"/>
      <c r="P16" s="766"/>
      <c r="Q16" s="744"/>
      <c r="R16" s="745"/>
      <c r="S16" s="746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</row>
    <row r="17" spans="1:32" ht="25.5" customHeight="1" thickBot="1">
      <c r="A17" s="7"/>
      <c r="B17" s="81"/>
      <c r="C17" s="380"/>
      <c r="D17" s="387"/>
      <c r="E17" s="82"/>
      <c r="F17" s="334"/>
      <c r="G17" s="295"/>
      <c r="H17" s="599">
        <f t="shared" si="0"/>
        <v>0</v>
      </c>
      <c r="I17" s="600"/>
      <c r="J17" s="601"/>
      <c r="K17" s="83"/>
      <c r="L17" s="84"/>
      <c r="M17" s="85"/>
      <c r="N17" s="735"/>
      <c r="O17" s="736"/>
      <c r="P17" s="737"/>
      <c r="Q17" s="738"/>
      <c r="R17" s="739"/>
      <c r="S17" s="740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</row>
    <row r="18" spans="1:32" ht="25.5" customHeight="1" thickTop="1">
      <c r="A18" s="7"/>
      <c r="B18" s="86"/>
      <c r="C18" s="14"/>
      <c r="D18" s="87" t="str">
        <f>CONCATENATE(FIXED(COUNTA(D9:D17),0,0),"　店")</f>
        <v>6　店</v>
      </c>
      <c r="E18" s="64"/>
      <c r="F18" s="297"/>
      <c r="G18" s="296">
        <f>SUM(G9:G15)</f>
        <v>11550</v>
      </c>
      <c r="H18" s="594">
        <f>SUM(J16:J17)</f>
        <v>0</v>
      </c>
      <c r="I18" s="595"/>
      <c r="J18" s="313">
        <f>SUM(H9:J17)</f>
        <v>11800</v>
      </c>
      <c r="K18" s="151">
        <f>SUM(K9:K15)</f>
        <v>23350</v>
      </c>
      <c r="L18" s="10"/>
      <c r="M18" s="89">
        <f>SUM(M9:M15)</f>
        <v>0</v>
      </c>
      <c r="N18" s="741">
        <f>SUM(N9:P15)</f>
        <v>0</v>
      </c>
      <c r="O18" s="742"/>
      <c r="P18" s="743"/>
      <c r="Q18" s="744"/>
      <c r="R18" s="745"/>
      <c r="S18" s="746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</row>
    <row r="19" spans="1:32" ht="22.5" customHeight="1">
      <c r="A19" s="12"/>
      <c r="B19" s="90"/>
      <c r="C19" s="18"/>
      <c r="D19" s="91"/>
      <c r="E19" s="92"/>
      <c r="F19" s="92"/>
      <c r="G19" s="93"/>
      <c r="H19" s="93"/>
      <c r="I19" s="93"/>
      <c r="J19" s="59"/>
      <c r="K19" s="59"/>
      <c r="L19" s="8"/>
      <c r="M19" s="60"/>
      <c r="N19" s="747"/>
      <c r="O19" s="747"/>
      <c r="P19" s="747"/>
      <c r="Q19" s="748"/>
      <c r="R19" s="748"/>
      <c r="S19" s="748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</row>
    <row r="20" spans="2:32" ht="22.5" customHeight="1">
      <c r="B20" s="114" t="s">
        <v>104</v>
      </c>
      <c r="C20" s="11"/>
      <c r="D20" s="15"/>
      <c r="E20" s="94"/>
      <c r="F20" s="94"/>
      <c r="G20" s="95"/>
      <c r="H20" s="95"/>
      <c r="I20" s="95"/>
      <c r="J20" s="17"/>
      <c r="K20" s="17"/>
      <c r="L20" s="10"/>
      <c r="M20" s="88"/>
      <c r="N20" s="17"/>
      <c r="O20" s="177"/>
      <c r="P20" s="17" t="s">
        <v>36</v>
      </c>
      <c r="Q20" s="641">
        <f>G32</f>
        <v>8950</v>
      </c>
      <c r="R20" s="641"/>
      <c r="S20" s="178" t="s">
        <v>7</v>
      </c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</row>
    <row r="21" spans="2:32" ht="22.5" customHeight="1">
      <c r="B21" s="96"/>
      <c r="C21" s="12"/>
      <c r="D21" s="15"/>
      <c r="E21" s="64"/>
      <c r="F21" s="64"/>
      <c r="G21" s="95"/>
      <c r="H21" s="95"/>
      <c r="I21" s="95"/>
      <c r="J21" s="17"/>
      <c r="K21" s="17"/>
      <c r="L21" s="10"/>
      <c r="M21" s="88"/>
      <c r="N21" s="17"/>
      <c r="O21" s="177"/>
      <c r="P21" s="17" t="s">
        <v>37</v>
      </c>
      <c r="Q21" s="642">
        <f>K32</f>
        <v>16000</v>
      </c>
      <c r="R21" s="642"/>
      <c r="S21" s="178" t="s">
        <v>7</v>
      </c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</row>
    <row r="22" spans="2:32" ht="18" customHeight="1">
      <c r="B22" s="672" t="s">
        <v>8</v>
      </c>
      <c r="C22" s="570" t="s">
        <v>339</v>
      </c>
      <c r="D22" s="585"/>
      <c r="E22" s="585"/>
      <c r="F22" s="585"/>
      <c r="G22" s="585"/>
      <c r="H22" s="585"/>
      <c r="I22" s="585"/>
      <c r="J22" s="585"/>
      <c r="K22" s="585"/>
      <c r="L22" s="9" t="s">
        <v>346</v>
      </c>
      <c r="M22" s="639" t="s">
        <v>38</v>
      </c>
      <c r="N22" s="623" t="s">
        <v>338</v>
      </c>
      <c r="O22" s="619"/>
      <c r="P22" s="620"/>
      <c r="Q22" s="619" t="s">
        <v>40</v>
      </c>
      <c r="R22" s="619"/>
      <c r="S22" s="620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</row>
    <row r="23" spans="2:32" ht="18" customHeight="1">
      <c r="B23" s="734"/>
      <c r="C23" s="570" t="s">
        <v>41</v>
      </c>
      <c r="D23" s="585"/>
      <c r="E23" s="585"/>
      <c r="F23" s="266"/>
      <c r="G23" s="267" t="s">
        <v>337</v>
      </c>
      <c r="H23" s="585"/>
      <c r="I23" s="585"/>
      <c r="J23" s="307" t="s">
        <v>10</v>
      </c>
      <c r="K23" s="170" t="s">
        <v>11</v>
      </c>
      <c r="L23" s="9" t="s">
        <v>341</v>
      </c>
      <c r="M23" s="640"/>
      <c r="N23" s="624"/>
      <c r="O23" s="621"/>
      <c r="P23" s="622"/>
      <c r="Q23" s="662"/>
      <c r="R23" s="662"/>
      <c r="S23" s="663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</row>
    <row r="24" spans="2:32" ht="25.5" customHeight="1">
      <c r="B24" s="97"/>
      <c r="C24" s="378"/>
      <c r="D24" s="388" t="s">
        <v>273</v>
      </c>
      <c r="E24" s="207" t="s">
        <v>287</v>
      </c>
      <c r="F24" s="536"/>
      <c r="G24" s="537">
        <v>2050</v>
      </c>
      <c r="H24" s="602">
        <f>K24-G24</f>
        <v>1950</v>
      </c>
      <c r="I24" s="602"/>
      <c r="J24" s="603"/>
      <c r="K24" s="99">
        <v>4000</v>
      </c>
      <c r="L24" s="10" t="s">
        <v>344</v>
      </c>
      <c r="M24" s="544"/>
      <c r="N24" s="596"/>
      <c r="O24" s="597"/>
      <c r="P24" s="598"/>
      <c r="Q24" s="731"/>
      <c r="R24" s="732"/>
      <c r="S24" s="733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</row>
    <row r="25" spans="2:32" ht="25.5" customHeight="1">
      <c r="B25" s="97"/>
      <c r="C25" s="381" t="s">
        <v>64</v>
      </c>
      <c r="D25" s="388" t="s">
        <v>274</v>
      </c>
      <c r="E25" s="207" t="s">
        <v>288</v>
      </c>
      <c r="F25" s="536"/>
      <c r="G25" s="537">
        <v>3050</v>
      </c>
      <c r="H25" s="600">
        <f>K25-G25</f>
        <v>1800</v>
      </c>
      <c r="I25" s="600"/>
      <c r="J25" s="601"/>
      <c r="K25" s="99">
        <v>4850</v>
      </c>
      <c r="L25" s="24" t="s">
        <v>344</v>
      </c>
      <c r="M25" s="544"/>
      <c r="N25" s="596"/>
      <c r="O25" s="597"/>
      <c r="P25" s="598"/>
      <c r="Q25" s="730" t="s">
        <v>364</v>
      </c>
      <c r="R25" s="696"/>
      <c r="S25" s="697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</row>
    <row r="26" spans="2:32" ht="25.5" customHeight="1">
      <c r="B26" s="68"/>
      <c r="C26" s="381"/>
      <c r="D26" s="364" t="s">
        <v>272</v>
      </c>
      <c r="E26" s="48" t="s">
        <v>287</v>
      </c>
      <c r="F26" s="326"/>
      <c r="G26" s="269">
        <v>2850</v>
      </c>
      <c r="H26" s="600">
        <f>K26-G26</f>
        <v>2850</v>
      </c>
      <c r="I26" s="600"/>
      <c r="J26" s="601"/>
      <c r="K26" s="22">
        <v>5700</v>
      </c>
      <c r="L26" s="24" t="s">
        <v>344</v>
      </c>
      <c r="M26" s="544"/>
      <c r="N26" s="596"/>
      <c r="O26" s="597"/>
      <c r="P26" s="598"/>
      <c r="Q26" s="730"/>
      <c r="R26" s="696"/>
      <c r="S26" s="697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</row>
    <row r="27" spans="2:32" ht="25.5" customHeight="1">
      <c r="B27" s="68"/>
      <c r="C27" s="381" t="s">
        <v>81</v>
      </c>
      <c r="D27" s="364" t="s">
        <v>105</v>
      </c>
      <c r="E27" s="48" t="s">
        <v>279</v>
      </c>
      <c r="F27" s="326"/>
      <c r="G27" s="269">
        <v>700</v>
      </c>
      <c r="H27" s="600">
        <f>K27-G27</f>
        <v>450</v>
      </c>
      <c r="I27" s="600"/>
      <c r="J27" s="601"/>
      <c r="K27" s="22">
        <v>1150</v>
      </c>
      <c r="L27" s="24" t="s">
        <v>343</v>
      </c>
      <c r="M27" s="544"/>
      <c r="N27" s="596"/>
      <c r="O27" s="597"/>
      <c r="P27" s="598"/>
      <c r="Q27" s="394" t="s">
        <v>427</v>
      </c>
      <c r="R27" s="392"/>
      <c r="S27" s="393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</row>
    <row r="28" spans="2:32" ht="25.5" customHeight="1">
      <c r="B28" s="68"/>
      <c r="C28" s="381" t="s">
        <v>126</v>
      </c>
      <c r="D28" s="364" t="s">
        <v>106</v>
      </c>
      <c r="E28" s="48" t="s">
        <v>279</v>
      </c>
      <c r="F28" s="326"/>
      <c r="G28" s="269">
        <v>300</v>
      </c>
      <c r="H28" s="710"/>
      <c r="I28" s="711"/>
      <c r="J28" s="712"/>
      <c r="K28" s="22">
        <f>G28</f>
        <v>300</v>
      </c>
      <c r="L28" s="348"/>
      <c r="M28" s="544"/>
      <c r="N28" s="727"/>
      <c r="O28" s="728"/>
      <c r="P28" s="729"/>
      <c r="Q28" s="730" t="s">
        <v>393</v>
      </c>
      <c r="R28" s="696"/>
      <c r="S28" s="697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</row>
    <row r="29" spans="2:32" ht="25.5" customHeight="1">
      <c r="B29" s="231"/>
      <c r="C29" s="382"/>
      <c r="D29" s="389"/>
      <c r="E29" s="232"/>
      <c r="F29" s="277"/>
      <c r="G29" s="310"/>
      <c r="H29" s="600"/>
      <c r="I29" s="600"/>
      <c r="J29" s="601"/>
      <c r="K29" s="229"/>
      <c r="L29" s="229"/>
      <c r="M29" s="223"/>
      <c r="N29" s="720"/>
      <c r="O29" s="721"/>
      <c r="P29" s="722"/>
      <c r="Q29" s="723" t="s">
        <v>304</v>
      </c>
      <c r="R29" s="699"/>
      <c r="S29" s="700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</row>
    <row r="30" spans="2:32" ht="25.5" customHeight="1">
      <c r="B30" s="228"/>
      <c r="C30" s="383"/>
      <c r="D30" s="390"/>
      <c r="E30" s="254"/>
      <c r="F30" s="278"/>
      <c r="G30" s="310"/>
      <c r="H30" s="600"/>
      <c r="I30" s="600"/>
      <c r="J30" s="601"/>
      <c r="K30" s="229"/>
      <c r="L30" s="230"/>
      <c r="M30" s="223"/>
      <c r="N30" s="720"/>
      <c r="O30" s="721"/>
      <c r="P30" s="722"/>
      <c r="Q30" s="724" t="s">
        <v>407</v>
      </c>
      <c r="R30" s="725"/>
      <c r="S30" s="726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</row>
    <row r="31" spans="2:32" ht="25.5" customHeight="1" thickBot="1">
      <c r="B31" s="75"/>
      <c r="C31" s="375"/>
      <c r="D31" s="372"/>
      <c r="E31" s="7"/>
      <c r="F31" s="12"/>
      <c r="G31" s="7"/>
      <c r="H31" s="708"/>
      <c r="I31" s="708"/>
      <c r="J31" s="709"/>
      <c r="K31" s="28"/>
      <c r="L31" s="28"/>
      <c r="M31" s="12"/>
      <c r="N31" s="716"/>
      <c r="O31" s="708"/>
      <c r="P31" s="709"/>
      <c r="Q31" s="717"/>
      <c r="R31" s="718"/>
      <c r="S31" s="719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</row>
    <row r="32" spans="2:32" ht="25.5" customHeight="1" thickTop="1">
      <c r="B32" s="31"/>
      <c r="C32" s="31"/>
      <c r="D32" s="32" t="str">
        <f>CONCATENATE(FIXED(COUNTA(D24:D31),0,0),"　店")</f>
        <v>5　店</v>
      </c>
      <c r="E32" s="62"/>
      <c r="F32" s="30"/>
      <c r="G32" s="288">
        <f>SUM(G24:G29)</f>
        <v>8950</v>
      </c>
      <c r="H32" s="594">
        <f>SUM(J31:J31)</f>
        <v>0</v>
      </c>
      <c r="I32" s="595"/>
      <c r="J32" s="313">
        <f>SUM(H24:J31)</f>
        <v>7050</v>
      </c>
      <c r="K32" s="179">
        <f>SUM(K24:K29)</f>
        <v>16000</v>
      </c>
      <c r="L32" s="33"/>
      <c r="M32" s="34">
        <f>SUM(M24:M29)</f>
        <v>0</v>
      </c>
      <c r="N32" s="654">
        <f>SUM(N24:P28)</f>
        <v>0</v>
      </c>
      <c r="O32" s="655"/>
      <c r="P32" s="656"/>
      <c r="Q32" s="617"/>
      <c r="R32" s="617"/>
      <c r="S32" s="618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</row>
    <row r="33" spans="2:32" ht="13.5" customHeight="1">
      <c r="B33" s="413" t="s">
        <v>383</v>
      </c>
      <c r="C33" s="12"/>
      <c r="D33" s="255"/>
      <c r="E33" s="12"/>
      <c r="F33" s="12"/>
      <c r="G33" s="256"/>
      <c r="H33" s="256"/>
      <c r="I33" s="256"/>
      <c r="J33" s="256"/>
      <c r="K33" s="256"/>
      <c r="L33" s="12"/>
      <c r="M33" s="88"/>
      <c r="N33" s="88"/>
      <c r="O33" s="258"/>
      <c r="P33" s="258"/>
      <c r="Q33" s="61"/>
      <c r="R33" s="61"/>
      <c r="S33" s="6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</row>
    <row r="34" ht="13.5">
      <c r="B34" s="257"/>
    </row>
    <row r="35" spans="2:32" ht="17.25" customHeight="1">
      <c r="B35" s="237" t="s">
        <v>369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</row>
    <row r="36" spans="2:32" ht="13.5">
      <c r="B36" s="248" t="s">
        <v>371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</row>
    <row r="37" spans="2:32" ht="13.5">
      <c r="B37" s="248" t="s">
        <v>372</v>
      </c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</row>
    <row r="38" spans="2:32" ht="13.5">
      <c r="B38" s="237" t="s">
        <v>373</v>
      </c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</row>
    <row r="39" spans="2:32" ht="13.5">
      <c r="B39" s="248" t="s">
        <v>374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</row>
    <row r="40" spans="2:32" ht="13.5">
      <c r="B40" s="237" t="s">
        <v>370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</row>
    <row r="41" spans="2:32" ht="13.5"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</row>
    <row r="42" spans="2:32" ht="13.5"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</row>
    <row r="43" spans="2:32" ht="13.5"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</row>
    <row r="44" spans="2:32" ht="13.5"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</row>
    <row r="45" spans="2:32" ht="13.5"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</row>
    <row r="46" spans="2:32" ht="13.5"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</row>
    <row r="47" spans="2:32" ht="13.5"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</row>
    <row r="48" spans="2:32" ht="13.5"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</row>
    <row r="49" spans="2:32" ht="13.5"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</row>
    <row r="50" spans="2:32" ht="13.5"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</row>
    <row r="51" spans="2:32" ht="13.5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</row>
    <row r="52" spans="2:32" ht="13.5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</row>
  </sheetData>
  <sheetProtection password="CC41" sheet="1"/>
  <mergeCells count="84">
    <mergeCell ref="N9:P9"/>
    <mergeCell ref="Q9:S10"/>
    <mergeCell ref="C8:E8"/>
    <mergeCell ref="C23:E23"/>
    <mergeCell ref="C3:K3"/>
    <mergeCell ref="N3:O3"/>
    <mergeCell ref="H16:J16"/>
    <mergeCell ref="P3:R3"/>
    <mergeCell ref="N16:P16"/>
    <mergeCell ref="Q16:S16"/>
    <mergeCell ref="B7:B8"/>
    <mergeCell ref="M7:M8"/>
    <mergeCell ref="N7:P8"/>
    <mergeCell ref="Q7:S8"/>
    <mergeCell ref="Q5:R5"/>
    <mergeCell ref="Q6:R6"/>
    <mergeCell ref="C7:K7"/>
    <mergeCell ref="B10:B13"/>
    <mergeCell ref="N10:P10"/>
    <mergeCell ref="N11:P11"/>
    <mergeCell ref="Q11:S11"/>
    <mergeCell ref="N12:P12"/>
    <mergeCell ref="Q12:S12"/>
    <mergeCell ref="N13:P13"/>
    <mergeCell ref="Q13:S13"/>
    <mergeCell ref="H11:J11"/>
    <mergeCell ref="H12:J12"/>
    <mergeCell ref="B14:B15"/>
    <mergeCell ref="N14:P14"/>
    <mergeCell ref="Q14:S14"/>
    <mergeCell ref="N15:P15"/>
    <mergeCell ref="Q15:S15"/>
    <mergeCell ref="H14:J14"/>
    <mergeCell ref="H15:J15"/>
    <mergeCell ref="N17:P17"/>
    <mergeCell ref="Q17:S17"/>
    <mergeCell ref="N18:P18"/>
    <mergeCell ref="Q18:S18"/>
    <mergeCell ref="N19:P19"/>
    <mergeCell ref="Q19:S19"/>
    <mergeCell ref="B22:B23"/>
    <mergeCell ref="M22:M23"/>
    <mergeCell ref="N22:P23"/>
    <mergeCell ref="Q22:S23"/>
    <mergeCell ref="Q20:R20"/>
    <mergeCell ref="Q21:R21"/>
    <mergeCell ref="C22:K22"/>
    <mergeCell ref="N28:P28"/>
    <mergeCell ref="Q28:S28"/>
    <mergeCell ref="N29:P29"/>
    <mergeCell ref="N24:P24"/>
    <mergeCell ref="Q24:S24"/>
    <mergeCell ref="N26:P26"/>
    <mergeCell ref="Q26:S26"/>
    <mergeCell ref="N25:P25"/>
    <mergeCell ref="Q25:S25"/>
    <mergeCell ref="N27:P27"/>
    <mergeCell ref="N31:P31"/>
    <mergeCell ref="Q31:S31"/>
    <mergeCell ref="N32:P32"/>
    <mergeCell ref="Q32:S32"/>
    <mergeCell ref="N30:P30"/>
    <mergeCell ref="Q29:S29"/>
    <mergeCell ref="Q30:S30"/>
    <mergeCell ref="H27:J27"/>
    <mergeCell ref="H28:J28"/>
    <mergeCell ref="H29:J29"/>
    <mergeCell ref="C2:F2"/>
    <mergeCell ref="H8:I8"/>
    <mergeCell ref="R2:S2"/>
    <mergeCell ref="M2:P2"/>
    <mergeCell ref="H23:I23"/>
    <mergeCell ref="H9:J9"/>
    <mergeCell ref="H10:J10"/>
    <mergeCell ref="H17:J17"/>
    <mergeCell ref="H2:K2"/>
    <mergeCell ref="H31:J31"/>
    <mergeCell ref="H18:I18"/>
    <mergeCell ref="H32:I32"/>
    <mergeCell ref="H13:J13"/>
    <mergeCell ref="H30:J30"/>
    <mergeCell ref="H24:J24"/>
    <mergeCell ref="H25:J25"/>
    <mergeCell ref="H26:J26"/>
  </mergeCells>
  <conditionalFormatting sqref="M24:M27 M14:M15 M9:M12">
    <cfRule type="expression" priority="4" dxfId="0">
      <formula>OR(G9&lt;M9,MOD(M9,50))</formula>
    </cfRule>
  </conditionalFormatting>
  <conditionalFormatting sqref="N24:P27 N14:P15 N9:P12">
    <cfRule type="expression" priority="2" dxfId="0">
      <formula>OR(N9&gt;H9,MOD(N9,50))</formula>
    </cfRule>
    <cfRule type="expression" priority="3" dxfId="0">
      <formula>AND(G9&lt;&gt;M9,N9&lt;&gt;"")</formula>
    </cfRule>
  </conditionalFormatting>
  <conditionalFormatting sqref="M28">
    <cfRule type="expression" priority="1" dxfId="0">
      <formula>OR(G28&lt;M28,MOD(M28,50))</formula>
    </cfRule>
  </conditionalFormatting>
  <dataValidations count="4">
    <dataValidation operator="lessThanOrEqual" allowBlank="1" showInputMessage="1" showErrorMessage="1" sqref="B34:B40"/>
    <dataValidation type="custom" showInputMessage="1" showErrorMessage="1" sqref="N13:P13">
      <formula1>M13=G13</formula1>
    </dataValidation>
    <dataValidation errorStyle="warning" type="custom" allowBlank="1" showInputMessage="1" showErrorMessage="1" errorTitle="数値エラー" error="基本部数を超えているか50枚単位ではありません。" sqref="M9:M12 M14:M15 M24:M28">
      <formula1>AND(M9&lt;=G9,MOD(M9,50)=0)</formula1>
    </dataValidation>
    <dataValidation type="custom" showInputMessage="1" showErrorMessage="1" errorTitle="折込数を確認してください" error="折込数が未入力、または正しい数値が入力されていません。" sqref="N9:P12 N14:P15 N24:P27">
      <formula1>AND(M9=G9,MOD(M9,50)=0)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3"/>
  <headerFooter alignWithMargins="0">
    <oddFooter>&amp;R2021年4月現在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4"/>
  <sheetViews>
    <sheetView showGridLines="0" showZeros="0" zoomScale="75" zoomScaleNormal="75" workbookViewId="0" topLeftCell="A1">
      <selection activeCell="M9" sqref="M9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71" t="s">
        <v>1</v>
      </c>
      <c r="C2" s="612">
        <f>'表紙'!B4</f>
        <v>0</v>
      </c>
      <c r="D2" s="612"/>
      <c r="E2" s="612"/>
      <c r="F2" s="613"/>
      <c r="G2" s="5" t="s">
        <v>34</v>
      </c>
      <c r="H2" s="615">
        <f>'表紙'!B6</f>
        <v>0</v>
      </c>
      <c r="I2" s="615"/>
      <c r="J2" s="615"/>
      <c r="K2" s="616"/>
      <c r="L2" s="5" t="s">
        <v>2</v>
      </c>
      <c r="M2" s="591">
        <f>'表紙'!C4</f>
        <v>0</v>
      </c>
      <c r="N2" s="591"/>
      <c r="O2" s="591"/>
      <c r="P2" s="591"/>
      <c r="Q2" s="5" t="s">
        <v>4</v>
      </c>
      <c r="R2" s="589">
        <f>'表紙'!K4</f>
        <v>0</v>
      </c>
      <c r="S2" s="590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</row>
    <row r="3" spans="2:32" ht="39" customHeight="1">
      <c r="B3" s="6" t="s">
        <v>5</v>
      </c>
      <c r="C3" s="591">
        <f>'表紙'!C6</f>
        <v>0</v>
      </c>
      <c r="D3" s="591"/>
      <c r="E3" s="591"/>
      <c r="F3" s="591"/>
      <c r="G3" s="591"/>
      <c r="H3" s="591"/>
      <c r="I3" s="591"/>
      <c r="J3" s="591"/>
      <c r="K3" s="591"/>
      <c r="L3" s="5" t="s">
        <v>3</v>
      </c>
      <c r="M3" s="543">
        <f>'表紙'!H4</f>
        <v>0</v>
      </c>
      <c r="N3" s="670" t="s">
        <v>6</v>
      </c>
      <c r="O3" s="670"/>
      <c r="P3" s="707">
        <f>SUM(M26:P26)</f>
        <v>0</v>
      </c>
      <c r="Q3" s="707"/>
      <c r="R3" s="707"/>
      <c r="S3" s="113" t="s">
        <v>7</v>
      </c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</row>
    <row r="4" spans="20:32" ht="22.5" customHeight="1"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</row>
    <row r="5" spans="2:32" ht="22.5" customHeight="1">
      <c r="B5" s="114" t="s">
        <v>107</v>
      </c>
      <c r="E5" s="773"/>
      <c r="F5" s="773"/>
      <c r="G5" s="773"/>
      <c r="H5" s="281"/>
      <c r="I5" s="281"/>
      <c r="J5" s="777"/>
      <c r="K5" s="777"/>
      <c r="P5" s="174" t="s">
        <v>36</v>
      </c>
      <c r="Q5" s="641">
        <f>G26</f>
        <v>32000</v>
      </c>
      <c r="R5" s="641"/>
      <c r="S5" s="175" t="s">
        <v>7</v>
      </c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</row>
    <row r="6" spans="16:32" ht="22.5" customHeight="1">
      <c r="P6" s="174" t="s">
        <v>37</v>
      </c>
      <c r="Q6" s="642">
        <f>K26</f>
        <v>74000</v>
      </c>
      <c r="R6" s="642"/>
      <c r="S6" s="175" t="s">
        <v>7</v>
      </c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</row>
    <row r="7" spans="1:32" ht="18" customHeight="1">
      <c r="A7" s="7"/>
      <c r="B7" s="672" t="s">
        <v>8</v>
      </c>
      <c r="C7" s="570" t="s">
        <v>339</v>
      </c>
      <c r="D7" s="664"/>
      <c r="E7" s="664"/>
      <c r="F7" s="664"/>
      <c r="G7" s="664"/>
      <c r="H7" s="664"/>
      <c r="I7" s="664"/>
      <c r="J7" s="664"/>
      <c r="K7" s="664"/>
      <c r="L7" s="9" t="s">
        <v>346</v>
      </c>
      <c r="M7" s="639" t="s">
        <v>38</v>
      </c>
      <c r="N7" s="623" t="s">
        <v>338</v>
      </c>
      <c r="O7" s="619"/>
      <c r="P7" s="620"/>
      <c r="Q7" s="619" t="s">
        <v>40</v>
      </c>
      <c r="R7" s="619"/>
      <c r="S7" s="620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</row>
    <row r="8" spans="1:32" ht="18" customHeight="1">
      <c r="A8" s="7"/>
      <c r="B8" s="673"/>
      <c r="C8" s="570" t="s">
        <v>41</v>
      </c>
      <c r="D8" s="585"/>
      <c r="E8" s="585"/>
      <c r="F8" s="266"/>
      <c r="G8" s="267" t="s">
        <v>337</v>
      </c>
      <c r="H8" s="570"/>
      <c r="I8" s="585"/>
      <c r="J8" s="307" t="s">
        <v>10</v>
      </c>
      <c r="K8" s="170" t="s">
        <v>11</v>
      </c>
      <c r="L8" s="9" t="s">
        <v>341</v>
      </c>
      <c r="M8" s="640"/>
      <c r="N8" s="624"/>
      <c r="O8" s="621"/>
      <c r="P8" s="622"/>
      <c r="Q8" s="662"/>
      <c r="R8" s="662"/>
      <c r="S8" s="663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</row>
    <row r="9" spans="1:32" ht="25.5" customHeight="1">
      <c r="A9" s="7"/>
      <c r="B9" s="470"/>
      <c r="C9" s="374"/>
      <c r="D9" s="363" t="s">
        <v>108</v>
      </c>
      <c r="E9" s="135" t="s">
        <v>278</v>
      </c>
      <c r="F9" s="321"/>
      <c r="G9" s="529">
        <v>1700</v>
      </c>
      <c r="H9" s="614">
        <f>K9-G9</f>
        <v>2300</v>
      </c>
      <c r="I9" s="602"/>
      <c r="J9" s="603"/>
      <c r="K9" s="16">
        <v>4000</v>
      </c>
      <c r="L9" s="10" t="s">
        <v>344</v>
      </c>
      <c r="M9" s="544"/>
      <c r="N9" s="596"/>
      <c r="O9" s="597"/>
      <c r="P9" s="598"/>
      <c r="Q9" s="731"/>
      <c r="R9" s="732"/>
      <c r="S9" s="733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</row>
    <row r="10" spans="1:32" ht="25.5" customHeight="1">
      <c r="A10" s="7"/>
      <c r="B10" s="65"/>
      <c r="C10" s="376"/>
      <c r="D10" s="364" t="s">
        <v>109</v>
      </c>
      <c r="E10" s="135" t="s">
        <v>278</v>
      </c>
      <c r="F10" s="322"/>
      <c r="G10" s="269">
        <v>2200</v>
      </c>
      <c r="H10" s="599">
        <f>K10-G10</f>
        <v>3200</v>
      </c>
      <c r="I10" s="600"/>
      <c r="J10" s="601"/>
      <c r="K10" s="22">
        <v>5400</v>
      </c>
      <c r="L10" s="24" t="s">
        <v>344</v>
      </c>
      <c r="M10" s="544"/>
      <c r="N10" s="596"/>
      <c r="O10" s="597"/>
      <c r="P10" s="598"/>
      <c r="Q10" s="774" t="s">
        <v>428</v>
      </c>
      <c r="R10" s="775"/>
      <c r="S10" s="776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</row>
    <row r="11" spans="1:32" ht="25.5" customHeight="1">
      <c r="A11" s="7"/>
      <c r="B11" s="65"/>
      <c r="C11" s="376"/>
      <c r="D11" s="364" t="s">
        <v>110</v>
      </c>
      <c r="E11" s="135" t="s">
        <v>278</v>
      </c>
      <c r="F11" s="322"/>
      <c r="G11" s="269">
        <v>3300</v>
      </c>
      <c r="H11" s="599">
        <f aca="true" t="shared" si="0" ref="H11:H22">K11-G11</f>
        <v>4750</v>
      </c>
      <c r="I11" s="600"/>
      <c r="J11" s="601"/>
      <c r="K11" s="22">
        <v>8050</v>
      </c>
      <c r="L11" s="24" t="s">
        <v>344</v>
      </c>
      <c r="M11" s="544"/>
      <c r="N11" s="596"/>
      <c r="O11" s="597"/>
      <c r="P11" s="598"/>
      <c r="Q11" s="774"/>
      <c r="R11" s="775"/>
      <c r="S11" s="776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</row>
    <row r="12" spans="1:32" ht="25.5" customHeight="1">
      <c r="A12" s="7"/>
      <c r="B12" s="65"/>
      <c r="C12" s="376"/>
      <c r="D12" s="364" t="s">
        <v>111</v>
      </c>
      <c r="E12" s="135" t="s">
        <v>278</v>
      </c>
      <c r="F12" s="322"/>
      <c r="G12" s="269">
        <v>2100</v>
      </c>
      <c r="H12" s="599">
        <f t="shared" si="0"/>
        <v>3000</v>
      </c>
      <c r="I12" s="600"/>
      <c r="J12" s="601"/>
      <c r="K12" s="22">
        <v>5100</v>
      </c>
      <c r="L12" s="24" t="s">
        <v>344</v>
      </c>
      <c r="M12" s="544"/>
      <c r="N12" s="596"/>
      <c r="O12" s="597"/>
      <c r="P12" s="598"/>
      <c r="Q12" s="471"/>
      <c r="R12" s="472"/>
      <c r="S12" s="473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</row>
    <row r="13" spans="1:32" ht="25.5" customHeight="1">
      <c r="A13" s="7"/>
      <c r="B13" s="65"/>
      <c r="C13" s="376"/>
      <c r="D13" s="364" t="s">
        <v>112</v>
      </c>
      <c r="E13" s="135" t="s">
        <v>278</v>
      </c>
      <c r="F13" s="322"/>
      <c r="G13" s="269">
        <v>1600</v>
      </c>
      <c r="H13" s="599">
        <f t="shared" si="0"/>
        <v>1900</v>
      </c>
      <c r="I13" s="600"/>
      <c r="J13" s="601"/>
      <c r="K13" s="22">
        <v>3500</v>
      </c>
      <c r="L13" s="24" t="s">
        <v>343</v>
      </c>
      <c r="M13" s="544"/>
      <c r="N13" s="596"/>
      <c r="O13" s="597"/>
      <c r="P13" s="598"/>
      <c r="Q13" s="770"/>
      <c r="R13" s="771"/>
      <c r="S13" s="772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</row>
    <row r="14" spans="1:32" ht="25.5" customHeight="1">
      <c r="A14" s="7"/>
      <c r="B14" s="65"/>
      <c r="C14" s="376"/>
      <c r="D14" s="397" t="s">
        <v>113</v>
      </c>
      <c r="E14" s="135" t="s">
        <v>278</v>
      </c>
      <c r="F14" s="322"/>
      <c r="G14" s="269">
        <v>1450</v>
      </c>
      <c r="H14" s="599">
        <f t="shared" si="0"/>
        <v>1200</v>
      </c>
      <c r="I14" s="600"/>
      <c r="J14" s="601"/>
      <c r="K14" s="22">
        <v>2650</v>
      </c>
      <c r="L14" s="24" t="s">
        <v>343</v>
      </c>
      <c r="M14" s="544"/>
      <c r="N14" s="596"/>
      <c r="O14" s="597"/>
      <c r="P14" s="598"/>
      <c r="Q14" s="679"/>
      <c r="R14" s="680"/>
      <c r="S14" s="68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</row>
    <row r="15" spans="1:32" ht="25.5" customHeight="1">
      <c r="A15" s="7"/>
      <c r="B15" s="65"/>
      <c r="C15" s="376"/>
      <c r="D15" s="373" t="s">
        <v>114</v>
      </c>
      <c r="E15" s="135" t="s">
        <v>277</v>
      </c>
      <c r="F15" s="322"/>
      <c r="G15" s="269">
        <v>2850</v>
      </c>
      <c r="H15" s="599">
        <f t="shared" si="0"/>
        <v>3450</v>
      </c>
      <c r="I15" s="600"/>
      <c r="J15" s="601"/>
      <c r="K15" s="22">
        <v>6300</v>
      </c>
      <c r="L15" s="24" t="s">
        <v>343</v>
      </c>
      <c r="M15" s="544"/>
      <c r="N15" s="596"/>
      <c r="O15" s="597"/>
      <c r="P15" s="598"/>
      <c r="Q15" s="679"/>
      <c r="R15" s="680"/>
      <c r="S15" s="68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</row>
    <row r="16" spans="1:32" ht="25.5" customHeight="1">
      <c r="A16" s="7"/>
      <c r="B16" s="65"/>
      <c r="C16" s="376"/>
      <c r="D16" s="373" t="s">
        <v>115</v>
      </c>
      <c r="E16" s="135" t="s">
        <v>278</v>
      </c>
      <c r="F16" s="322"/>
      <c r="G16" s="269">
        <v>1800</v>
      </c>
      <c r="H16" s="599">
        <f t="shared" si="0"/>
        <v>2650</v>
      </c>
      <c r="I16" s="600"/>
      <c r="J16" s="601"/>
      <c r="K16" s="22">
        <v>4450</v>
      </c>
      <c r="L16" s="24" t="s">
        <v>343</v>
      </c>
      <c r="M16" s="544"/>
      <c r="N16" s="596"/>
      <c r="O16" s="597"/>
      <c r="P16" s="598"/>
      <c r="Q16" s="679"/>
      <c r="R16" s="680"/>
      <c r="S16" s="68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</row>
    <row r="17" spans="1:32" ht="25.5" customHeight="1">
      <c r="A17" s="7"/>
      <c r="B17" s="65"/>
      <c r="C17" s="376"/>
      <c r="D17" s="364" t="s">
        <v>116</v>
      </c>
      <c r="E17" s="135" t="s">
        <v>278</v>
      </c>
      <c r="F17" s="322"/>
      <c r="G17" s="269">
        <v>1250</v>
      </c>
      <c r="H17" s="599">
        <f t="shared" si="0"/>
        <v>1700</v>
      </c>
      <c r="I17" s="600"/>
      <c r="J17" s="601"/>
      <c r="K17" s="22">
        <v>2950</v>
      </c>
      <c r="L17" s="24" t="s">
        <v>343</v>
      </c>
      <c r="M17" s="544"/>
      <c r="N17" s="596"/>
      <c r="O17" s="597"/>
      <c r="P17" s="598"/>
      <c r="Q17" s="679"/>
      <c r="R17" s="680"/>
      <c r="S17" s="68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</row>
    <row r="18" spans="1:32" ht="25.5" customHeight="1">
      <c r="A18" s="7"/>
      <c r="B18" s="65"/>
      <c r="C18" s="376"/>
      <c r="D18" s="364" t="s">
        <v>117</v>
      </c>
      <c r="E18" s="135" t="s">
        <v>278</v>
      </c>
      <c r="F18" s="322"/>
      <c r="G18" s="269">
        <v>1650</v>
      </c>
      <c r="H18" s="599">
        <f t="shared" si="0"/>
        <v>3400</v>
      </c>
      <c r="I18" s="600"/>
      <c r="J18" s="601"/>
      <c r="K18" s="22">
        <v>5050</v>
      </c>
      <c r="L18" s="24" t="s">
        <v>343</v>
      </c>
      <c r="M18" s="544"/>
      <c r="N18" s="596"/>
      <c r="O18" s="597"/>
      <c r="P18" s="598"/>
      <c r="Q18" s="679"/>
      <c r="R18" s="680"/>
      <c r="S18" s="68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</row>
    <row r="19" spans="1:32" ht="25.5" customHeight="1">
      <c r="A19" s="7"/>
      <c r="B19" s="67"/>
      <c r="C19" s="376"/>
      <c r="D19" s="364" t="s">
        <v>118</v>
      </c>
      <c r="E19" s="135" t="s">
        <v>278</v>
      </c>
      <c r="F19" s="322"/>
      <c r="G19" s="269">
        <v>5700</v>
      </c>
      <c r="H19" s="599">
        <f t="shared" si="0"/>
        <v>8300</v>
      </c>
      <c r="I19" s="600"/>
      <c r="J19" s="601"/>
      <c r="K19" s="22">
        <v>14000</v>
      </c>
      <c r="L19" s="24" t="s">
        <v>343</v>
      </c>
      <c r="M19" s="544"/>
      <c r="N19" s="596"/>
      <c r="O19" s="597"/>
      <c r="P19" s="598"/>
      <c r="Q19" s="679"/>
      <c r="R19" s="680"/>
      <c r="S19" s="68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</row>
    <row r="20" spans="1:32" ht="25.5" customHeight="1">
      <c r="A20" s="7"/>
      <c r="B20" s="65"/>
      <c r="C20" s="381" t="s">
        <v>64</v>
      </c>
      <c r="D20" s="364" t="s">
        <v>119</v>
      </c>
      <c r="E20" s="135" t="s">
        <v>276</v>
      </c>
      <c r="F20" s="322"/>
      <c r="G20" s="269">
        <v>2400</v>
      </c>
      <c r="H20" s="599">
        <f t="shared" si="0"/>
        <v>2500</v>
      </c>
      <c r="I20" s="600"/>
      <c r="J20" s="601"/>
      <c r="K20" s="22">
        <v>4900</v>
      </c>
      <c r="L20" s="24" t="s">
        <v>343</v>
      </c>
      <c r="M20" s="544"/>
      <c r="N20" s="596"/>
      <c r="O20" s="597"/>
      <c r="P20" s="598"/>
      <c r="Q20" s="394" t="s">
        <v>305</v>
      </c>
      <c r="R20" s="392"/>
      <c r="S20" s="393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</row>
    <row r="21" spans="1:32" ht="25.5" customHeight="1">
      <c r="A21" s="7"/>
      <c r="B21" s="65"/>
      <c r="C21" s="381" t="s">
        <v>81</v>
      </c>
      <c r="D21" s="364" t="s">
        <v>120</v>
      </c>
      <c r="E21" s="135" t="s">
        <v>288</v>
      </c>
      <c r="F21" s="322"/>
      <c r="G21" s="269">
        <v>2400</v>
      </c>
      <c r="H21" s="599">
        <f t="shared" si="0"/>
        <v>2050</v>
      </c>
      <c r="I21" s="600"/>
      <c r="J21" s="601"/>
      <c r="K21" s="22">
        <v>4450</v>
      </c>
      <c r="L21" s="24" t="s">
        <v>343</v>
      </c>
      <c r="M21" s="544"/>
      <c r="N21" s="596"/>
      <c r="O21" s="597"/>
      <c r="P21" s="598"/>
      <c r="Q21" s="730" t="s">
        <v>408</v>
      </c>
      <c r="R21" s="696"/>
      <c r="S21" s="697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</row>
    <row r="22" spans="1:32" ht="25.5" customHeight="1">
      <c r="A22" s="7"/>
      <c r="B22" s="68"/>
      <c r="C22" s="381"/>
      <c r="D22" s="364" t="s">
        <v>121</v>
      </c>
      <c r="E22" s="135" t="s">
        <v>278</v>
      </c>
      <c r="F22" s="322"/>
      <c r="G22" s="269">
        <v>1600</v>
      </c>
      <c r="H22" s="599">
        <f t="shared" si="0"/>
        <v>1600</v>
      </c>
      <c r="I22" s="600"/>
      <c r="J22" s="601"/>
      <c r="K22" s="22">
        <v>3200</v>
      </c>
      <c r="L22" s="24" t="s">
        <v>343</v>
      </c>
      <c r="M22" s="544"/>
      <c r="N22" s="596"/>
      <c r="O22" s="597"/>
      <c r="P22" s="598"/>
      <c r="Q22" s="730"/>
      <c r="R22" s="696"/>
      <c r="S22" s="697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</row>
    <row r="23" spans="1:32" ht="25.5" customHeight="1">
      <c r="A23" s="7"/>
      <c r="B23" s="68"/>
      <c r="C23" s="381"/>
      <c r="D23" s="364"/>
      <c r="E23" s="135"/>
      <c r="F23" s="271"/>
      <c r="G23" s="269"/>
      <c r="H23" s="599">
        <f>K23-G23</f>
        <v>0</v>
      </c>
      <c r="I23" s="600"/>
      <c r="J23" s="601"/>
      <c r="K23" s="22"/>
      <c r="L23" s="230"/>
      <c r="M23" s="223"/>
      <c r="N23" s="720"/>
      <c r="O23" s="721"/>
      <c r="P23" s="722"/>
      <c r="Q23" s="730"/>
      <c r="R23" s="696"/>
      <c r="S23" s="697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</row>
    <row r="24" spans="2:32" ht="25.5" customHeight="1">
      <c r="B24" s="73"/>
      <c r="C24" s="376"/>
      <c r="D24" s="371"/>
      <c r="E24" s="21"/>
      <c r="F24" s="3"/>
      <c r="G24" s="21"/>
      <c r="H24" s="599">
        <f>K24-G24</f>
        <v>0</v>
      </c>
      <c r="I24" s="600"/>
      <c r="J24" s="601"/>
      <c r="K24" s="74"/>
      <c r="L24" s="74"/>
      <c r="M24" s="21"/>
      <c r="N24" s="767"/>
      <c r="O24" s="768"/>
      <c r="P24" s="769"/>
      <c r="Q24" s="680"/>
      <c r="R24" s="680"/>
      <c r="S24" s="68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</row>
    <row r="25" spans="2:32" ht="25.5" customHeight="1" thickBot="1">
      <c r="B25" s="75"/>
      <c r="C25" s="375"/>
      <c r="D25" s="372"/>
      <c r="E25" s="12"/>
      <c r="F25" s="14"/>
      <c r="G25" s="12"/>
      <c r="H25" s="599">
        <f>K25-G25</f>
        <v>0</v>
      </c>
      <c r="I25" s="600"/>
      <c r="J25" s="601"/>
      <c r="K25" s="28"/>
      <c r="L25" s="28"/>
      <c r="M25" s="12"/>
      <c r="N25" s="716"/>
      <c r="O25" s="708"/>
      <c r="P25" s="709"/>
      <c r="Q25" s="717"/>
      <c r="R25" s="718"/>
      <c r="S25" s="719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</row>
    <row r="26" spans="2:32" ht="25.5" customHeight="1" thickTop="1">
      <c r="B26" s="31"/>
      <c r="C26" s="31"/>
      <c r="D26" s="32" t="str">
        <f>CONCATENATE(FIXED(COUNTA(D9:D25),0,0),"　店")</f>
        <v>14　店</v>
      </c>
      <c r="E26" s="30"/>
      <c r="F26" s="31"/>
      <c r="G26" s="180">
        <f>SUM(G9:G25)</f>
        <v>32000</v>
      </c>
      <c r="H26" s="594">
        <f>SUM(J24:J25)</f>
        <v>0</v>
      </c>
      <c r="I26" s="595"/>
      <c r="J26" s="313">
        <f>SUM(H9:J25)</f>
        <v>42000</v>
      </c>
      <c r="K26" s="179">
        <f>SUM(K9:K25)</f>
        <v>74000</v>
      </c>
      <c r="L26" s="33"/>
      <c r="M26" s="34">
        <f>SUM(M9:M23)</f>
        <v>0</v>
      </c>
      <c r="N26" s="654">
        <f>SUM(N9:P23)</f>
        <v>0</v>
      </c>
      <c r="O26" s="655"/>
      <c r="P26" s="656"/>
      <c r="Q26" s="617"/>
      <c r="R26" s="617"/>
      <c r="S26" s="618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</row>
    <row r="27" spans="2:32" ht="13.5" customHeight="1">
      <c r="B27" s="413" t="s">
        <v>384</v>
      </c>
      <c r="C27" s="12"/>
      <c r="D27" s="255"/>
      <c r="E27" s="12"/>
      <c r="F27" s="12"/>
      <c r="G27" s="256"/>
      <c r="H27" s="256"/>
      <c r="I27" s="256"/>
      <c r="J27" s="256"/>
      <c r="K27" s="256"/>
      <c r="L27" s="12"/>
      <c r="M27" s="88"/>
      <c r="N27" s="88"/>
      <c r="O27" s="258"/>
      <c r="P27" s="258"/>
      <c r="Q27" s="61"/>
      <c r="R27" s="61"/>
      <c r="S27" s="6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</row>
    <row r="28" ht="13.5">
      <c r="B28" s="257"/>
    </row>
    <row r="29" spans="2:32" ht="17.25" customHeight="1">
      <c r="B29" s="237" t="s">
        <v>369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</row>
    <row r="30" spans="2:32" ht="13.5">
      <c r="B30" s="248" t="s">
        <v>371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</row>
    <row r="31" spans="2:32" ht="13.5">
      <c r="B31" s="248" t="s">
        <v>372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</row>
    <row r="32" spans="2:32" ht="13.5">
      <c r="B32" s="237" t="s">
        <v>373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</row>
    <row r="33" spans="2:32" ht="13.5">
      <c r="B33" s="248" t="s">
        <v>374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</row>
    <row r="34" spans="2:32" ht="13.5">
      <c r="B34" s="237" t="s">
        <v>370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</row>
    <row r="35" spans="2:32" ht="13.5"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</row>
    <row r="36" spans="2:32" ht="13.5"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</row>
    <row r="37" spans="2:32" ht="13.5"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</row>
    <row r="38" spans="2:32" ht="13.5"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</row>
    <row r="39" spans="2:32" ht="13.5"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</row>
    <row r="40" spans="2:32" ht="13.5"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</row>
    <row r="41" spans="2:32" ht="13.5"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</row>
    <row r="42" spans="2:32" ht="13.5"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</row>
    <row r="43" spans="2:32" ht="13.5"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</row>
    <row r="44" spans="2:32" ht="13.5"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</row>
  </sheetData>
  <sheetProtection password="CC41" sheet="1"/>
  <mergeCells count="69">
    <mergeCell ref="Q10:S11"/>
    <mergeCell ref="C3:K3"/>
    <mergeCell ref="N3:O3"/>
    <mergeCell ref="P3:R3"/>
    <mergeCell ref="C2:F2"/>
    <mergeCell ref="N9:P9"/>
    <mergeCell ref="Q9:S9"/>
    <mergeCell ref="J5:K5"/>
    <mergeCell ref="C8:E8"/>
    <mergeCell ref="C7:K7"/>
    <mergeCell ref="H8:I8"/>
    <mergeCell ref="N10:P10"/>
    <mergeCell ref="N11:P11"/>
    <mergeCell ref="Q5:R5"/>
    <mergeCell ref="Q6:R6"/>
    <mergeCell ref="B7:B8"/>
    <mergeCell ref="M7:M8"/>
    <mergeCell ref="N7:P8"/>
    <mergeCell ref="Q7:S8"/>
    <mergeCell ref="E5:G5"/>
    <mergeCell ref="N13:P13"/>
    <mergeCell ref="N14:P14"/>
    <mergeCell ref="Q14:S14"/>
    <mergeCell ref="N15:P15"/>
    <mergeCell ref="Q15:S15"/>
    <mergeCell ref="N12:P12"/>
    <mergeCell ref="Q13:S13"/>
    <mergeCell ref="N16:P16"/>
    <mergeCell ref="Q16:S16"/>
    <mergeCell ref="N17:P17"/>
    <mergeCell ref="Q17:S17"/>
    <mergeCell ref="N18:P18"/>
    <mergeCell ref="Q18:S18"/>
    <mergeCell ref="Q24:S24"/>
    <mergeCell ref="N23:P23"/>
    <mergeCell ref="Q23:S23"/>
    <mergeCell ref="N19:P19"/>
    <mergeCell ref="Q19:S19"/>
    <mergeCell ref="N20:P20"/>
    <mergeCell ref="N21:P21"/>
    <mergeCell ref="N22:P22"/>
    <mergeCell ref="Q22:S22"/>
    <mergeCell ref="Q21:S21"/>
    <mergeCell ref="H24:J24"/>
    <mergeCell ref="R2:S2"/>
    <mergeCell ref="M2:P2"/>
    <mergeCell ref="H26:I26"/>
    <mergeCell ref="H23:J23"/>
    <mergeCell ref="N25:P25"/>
    <mergeCell ref="Q25:S25"/>
    <mergeCell ref="N26:P26"/>
    <mergeCell ref="Q26:S26"/>
    <mergeCell ref="N24:P24"/>
    <mergeCell ref="H9:J9"/>
    <mergeCell ref="H10:J10"/>
    <mergeCell ref="H11:J11"/>
    <mergeCell ref="H12:J12"/>
    <mergeCell ref="H13:J13"/>
    <mergeCell ref="H14:J14"/>
    <mergeCell ref="H21:J21"/>
    <mergeCell ref="H22:J22"/>
    <mergeCell ref="H2:K2"/>
    <mergeCell ref="H25:J25"/>
    <mergeCell ref="H15:J15"/>
    <mergeCell ref="H16:J16"/>
    <mergeCell ref="H17:J17"/>
    <mergeCell ref="H18:J18"/>
    <mergeCell ref="H19:J19"/>
    <mergeCell ref="H20:J20"/>
  </mergeCells>
  <conditionalFormatting sqref="M9:M22">
    <cfRule type="expression" priority="3" dxfId="0">
      <formula>OR(G9&lt;M9,MOD(M9,50))</formula>
    </cfRule>
  </conditionalFormatting>
  <conditionalFormatting sqref="N9:P22">
    <cfRule type="expression" priority="1" dxfId="0">
      <formula>OR(N9&gt;H9,MOD(N9,50))</formula>
    </cfRule>
    <cfRule type="expression" priority="2" dxfId="0">
      <formula>AND(G9&lt;&gt;M9,N9&lt;&gt;"")</formula>
    </cfRule>
  </conditionalFormatting>
  <dataValidations count="4">
    <dataValidation operator="lessThanOrEqual" allowBlank="1" showInputMessage="1" showErrorMessage="1" sqref="B28:B34"/>
    <dataValidation type="custom" showInputMessage="1" showErrorMessage="1" sqref="N23:P23">
      <formula1>M23=G23</formula1>
    </dataValidation>
    <dataValidation errorStyle="warning" type="custom" allowBlank="1" showInputMessage="1" showErrorMessage="1" errorTitle="数値エラー" error="基本部数を超えているか50枚単位ではありません。" sqref="M9:M22">
      <formula1>AND(M9&lt;=G9,MOD(M9,50)=0)</formula1>
    </dataValidation>
    <dataValidation type="custom" showInputMessage="1" showErrorMessage="1" errorTitle="折込数を確認してください" error="折込数が未入力、または正しい数値が入力されていません。" sqref="N9:P22">
      <formula1>AND(M9=G9,MOD(M9,50)=0)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3"/>
  <headerFooter alignWithMargins="0">
    <oddFooter>&amp;R2021年4月現在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7"/>
  <sheetViews>
    <sheetView showGridLines="0" showZeros="0" zoomScale="75" zoomScaleNormal="75" workbookViewId="0" topLeftCell="A1">
      <selection activeCell="M9" sqref="M9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32" ht="39" customHeight="1">
      <c r="B2" s="171" t="s">
        <v>1</v>
      </c>
      <c r="C2" s="612">
        <f>'表紙'!B4</f>
        <v>0</v>
      </c>
      <c r="D2" s="612"/>
      <c r="E2" s="612"/>
      <c r="F2" s="613"/>
      <c r="G2" s="5" t="s">
        <v>34</v>
      </c>
      <c r="H2" s="615">
        <f>'表紙'!B6</f>
        <v>0</v>
      </c>
      <c r="I2" s="615"/>
      <c r="J2" s="615"/>
      <c r="K2" s="616"/>
      <c r="L2" s="5" t="s">
        <v>2</v>
      </c>
      <c r="M2" s="591">
        <f>'表紙'!C4</f>
        <v>0</v>
      </c>
      <c r="N2" s="591"/>
      <c r="O2" s="591"/>
      <c r="P2" s="591"/>
      <c r="Q2" s="5" t="s">
        <v>4</v>
      </c>
      <c r="R2" s="589">
        <f>'表紙'!K4</f>
        <v>0</v>
      </c>
      <c r="S2" s="590"/>
      <c r="T2" s="252">
        <f>SUM(V15:W15)</f>
        <v>0</v>
      </c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</row>
    <row r="3" spans="2:32" ht="39" customHeight="1">
      <c r="B3" s="6" t="s">
        <v>5</v>
      </c>
      <c r="C3" s="591">
        <f>'表紙'!C6</f>
        <v>0</v>
      </c>
      <c r="D3" s="591"/>
      <c r="E3" s="591"/>
      <c r="F3" s="591"/>
      <c r="G3" s="591"/>
      <c r="H3" s="591"/>
      <c r="I3" s="591"/>
      <c r="J3" s="591"/>
      <c r="K3" s="591"/>
      <c r="L3" s="5" t="s">
        <v>3</v>
      </c>
      <c r="M3" s="543">
        <f>'表紙'!H4</f>
        <v>0</v>
      </c>
      <c r="N3" s="670" t="s">
        <v>6</v>
      </c>
      <c r="O3" s="670"/>
      <c r="P3" s="707">
        <f>SUM(M39:P39)</f>
        <v>0</v>
      </c>
      <c r="Q3" s="707"/>
      <c r="R3" s="707"/>
      <c r="S3" s="113" t="s">
        <v>7</v>
      </c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</row>
    <row r="4" spans="20:32" ht="22.5" customHeight="1"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</row>
    <row r="5" spans="2:32" ht="22.5" customHeight="1">
      <c r="B5" s="114" t="s">
        <v>122</v>
      </c>
      <c r="E5" s="773"/>
      <c r="F5" s="773"/>
      <c r="G5" s="773"/>
      <c r="H5" s="281"/>
      <c r="I5" s="281"/>
      <c r="J5" s="777"/>
      <c r="K5" s="777"/>
      <c r="P5" s="174" t="s">
        <v>36</v>
      </c>
      <c r="Q5" s="641">
        <f>G39</f>
        <v>47400</v>
      </c>
      <c r="R5" s="641"/>
      <c r="S5" s="175" t="s">
        <v>7</v>
      </c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</row>
    <row r="6" spans="16:32" ht="22.5" customHeight="1">
      <c r="P6" s="174" t="s">
        <v>37</v>
      </c>
      <c r="Q6" s="642">
        <f>K39</f>
        <v>102100</v>
      </c>
      <c r="R6" s="642"/>
      <c r="S6" s="175" t="s">
        <v>7</v>
      </c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</row>
    <row r="7" spans="1:32" ht="18" customHeight="1">
      <c r="A7" s="7"/>
      <c r="B7" s="672" t="s">
        <v>8</v>
      </c>
      <c r="C7" s="570" t="s">
        <v>339</v>
      </c>
      <c r="D7" s="664"/>
      <c r="E7" s="664"/>
      <c r="F7" s="664"/>
      <c r="G7" s="664"/>
      <c r="H7" s="664"/>
      <c r="I7" s="664"/>
      <c r="J7" s="664"/>
      <c r="K7" s="664"/>
      <c r="L7" s="9" t="s">
        <v>346</v>
      </c>
      <c r="M7" s="639" t="s">
        <v>38</v>
      </c>
      <c r="N7" s="623" t="s">
        <v>338</v>
      </c>
      <c r="O7" s="619"/>
      <c r="P7" s="620"/>
      <c r="Q7" s="619" t="s">
        <v>40</v>
      </c>
      <c r="R7" s="619"/>
      <c r="S7" s="620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</row>
    <row r="8" spans="1:32" ht="18" customHeight="1">
      <c r="A8" s="7"/>
      <c r="B8" s="673"/>
      <c r="C8" s="570" t="s">
        <v>41</v>
      </c>
      <c r="D8" s="585"/>
      <c r="E8" s="585"/>
      <c r="F8" s="266"/>
      <c r="G8" s="267" t="s">
        <v>337</v>
      </c>
      <c r="H8" s="570"/>
      <c r="I8" s="585"/>
      <c r="J8" s="307" t="s">
        <v>10</v>
      </c>
      <c r="K8" s="170" t="s">
        <v>11</v>
      </c>
      <c r="L8" s="9" t="s">
        <v>341</v>
      </c>
      <c r="M8" s="640"/>
      <c r="N8" s="624"/>
      <c r="O8" s="621"/>
      <c r="P8" s="622"/>
      <c r="Q8" s="662"/>
      <c r="R8" s="662"/>
      <c r="S8" s="663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</row>
    <row r="9" spans="1:32" ht="25.5" customHeight="1">
      <c r="A9" s="7"/>
      <c r="B9" s="470"/>
      <c r="C9" s="374"/>
      <c r="D9" s="363" t="s">
        <v>123</v>
      </c>
      <c r="E9" s="135" t="s">
        <v>287</v>
      </c>
      <c r="F9" s="321"/>
      <c r="G9" s="529">
        <v>1550</v>
      </c>
      <c r="H9" s="614">
        <f>K9-G9</f>
        <v>1250</v>
      </c>
      <c r="I9" s="602"/>
      <c r="J9" s="603"/>
      <c r="K9" s="16">
        <v>2800</v>
      </c>
      <c r="L9" s="10" t="s">
        <v>344</v>
      </c>
      <c r="M9" s="544"/>
      <c r="N9" s="596"/>
      <c r="O9" s="597"/>
      <c r="P9" s="598"/>
      <c r="Q9" s="782"/>
      <c r="R9" s="783"/>
      <c r="S9" s="784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</row>
    <row r="10" spans="1:32" ht="25.5" customHeight="1">
      <c r="A10" s="7"/>
      <c r="B10" s="65"/>
      <c r="C10" s="376"/>
      <c r="D10" s="364" t="s">
        <v>124</v>
      </c>
      <c r="E10" s="135" t="s">
        <v>287</v>
      </c>
      <c r="F10" s="322"/>
      <c r="G10" s="269">
        <v>2100</v>
      </c>
      <c r="H10" s="599">
        <f>K10-G10</f>
        <v>1700</v>
      </c>
      <c r="I10" s="600"/>
      <c r="J10" s="601"/>
      <c r="K10" s="22">
        <v>3800</v>
      </c>
      <c r="L10" s="24" t="s">
        <v>344</v>
      </c>
      <c r="M10" s="544"/>
      <c r="N10" s="596"/>
      <c r="O10" s="597"/>
      <c r="P10" s="598"/>
      <c r="Q10" s="785"/>
      <c r="R10" s="786"/>
      <c r="S10" s="787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</row>
    <row r="11" spans="1:32" ht="25.5" customHeight="1">
      <c r="A11" s="7"/>
      <c r="B11" s="65"/>
      <c r="C11" s="381" t="s">
        <v>323</v>
      </c>
      <c r="D11" s="364" t="s">
        <v>125</v>
      </c>
      <c r="E11" s="135" t="s">
        <v>279</v>
      </c>
      <c r="F11" s="322"/>
      <c r="G11" s="269">
        <v>1200</v>
      </c>
      <c r="H11" s="710"/>
      <c r="I11" s="711"/>
      <c r="J11" s="712"/>
      <c r="K11" s="22">
        <f>G11</f>
        <v>1200</v>
      </c>
      <c r="L11" s="349"/>
      <c r="M11" s="544"/>
      <c r="N11" s="727"/>
      <c r="O11" s="728"/>
      <c r="P11" s="729"/>
      <c r="Q11" s="788" t="s">
        <v>325</v>
      </c>
      <c r="R11" s="786"/>
      <c r="S11" s="787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</row>
    <row r="12" spans="1:32" ht="25.5" customHeight="1">
      <c r="A12" s="7"/>
      <c r="B12" s="65"/>
      <c r="C12" s="381" t="s">
        <v>324</v>
      </c>
      <c r="D12" s="364" t="s">
        <v>127</v>
      </c>
      <c r="E12" s="135" t="s">
        <v>279</v>
      </c>
      <c r="F12" s="322"/>
      <c r="G12" s="269">
        <v>700</v>
      </c>
      <c r="H12" s="710"/>
      <c r="I12" s="711"/>
      <c r="J12" s="712"/>
      <c r="K12" s="22">
        <f>G12</f>
        <v>700</v>
      </c>
      <c r="L12" s="349"/>
      <c r="M12" s="544"/>
      <c r="N12" s="727"/>
      <c r="O12" s="728"/>
      <c r="P12" s="729"/>
      <c r="Q12" s="785" t="s">
        <v>326</v>
      </c>
      <c r="R12" s="786"/>
      <c r="S12" s="787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</row>
    <row r="13" spans="1:32" ht="25.5" customHeight="1">
      <c r="A13" s="7"/>
      <c r="B13" s="65"/>
      <c r="C13" s="376"/>
      <c r="D13" s="364" t="s">
        <v>128</v>
      </c>
      <c r="E13" s="135" t="s">
        <v>429</v>
      </c>
      <c r="F13" s="322"/>
      <c r="G13" s="269">
        <v>1950</v>
      </c>
      <c r="H13" s="599">
        <f aca="true" t="shared" si="0" ref="H13:H30">K13-G13</f>
        <v>2750</v>
      </c>
      <c r="I13" s="600"/>
      <c r="J13" s="601"/>
      <c r="K13" s="22">
        <v>4700</v>
      </c>
      <c r="L13" s="24" t="s">
        <v>344</v>
      </c>
      <c r="M13" s="544"/>
      <c r="N13" s="596"/>
      <c r="O13" s="597"/>
      <c r="P13" s="598"/>
      <c r="Q13" s="778"/>
      <c r="R13" s="725"/>
      <c r="S13" s="726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</row>
    <row r="14" spans="1:32" ht="25.5" customHeight="1">
      <c r="A14" s="7"/>
      <c r="B14" s="100" t="s">
        <v>395</v>
      </c>
      <c r="C14" s="376"/>
      <c r="D14" s="397" t="s">
        <v>129</v>
      </c>
      <c r="E14" s="135" t="s">
        <v>290</v>
      </c>
      <c r="F14" s="322"/>
      <c r="G14" s="269">
        <v>2700</v>
      </c>
      <c r="H14" s="599">
        <f t="shared" si="0"/>
        <v>3500</v>
      </c>
      <c r="I14" s="600"/>
      <c r="J14" s="601"/>
      <c r="K14" s="22">
        <v>6200</v>
      </c>
      <c r="L14" s="24" t="s">
        <v>344</v>
      </c>
      <c r="M14" s="544"/>
      <c r="N14" s="596"/>
      <c r="O14" s="597"/>
      <c r="P14" s="598"/>
      <c r="Q14" s="778"/>
      <c r="R14" s="725"/>
      <c r="S14" s="726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</row>
    <row r="15" spans="1:32" ht="25.5" customHeight="1">
      <c r="A15" s="7"/>
      <c r="B15" s="101" t="s">
        <v>130</v>
      </c>
      <c r="C15" s="376"/>
      <c r="D15" s="397" t="s">
        <v>131</v>
      </c>
      <c r="E15" s="135" t="s">
        <v>290</v>
      </c>
      <c r="F15" s="322"/>
      <c r="G15" s="269">
        <v>1150</v>
      </c>
      <c r="H15" s="599">
        <f t="shared" si="0"/>
        <v>1400</v>
      </c>
      <c r="I15" s="600"/>
      <c r="J15" s="601"/>
      <c r="K15" s="22">
        <v>2550</v>
      </c>
      <c r="L15" s="24" t="s">
        <v>344</v>
      </c>
      <c r="M15" s="544"/>
      <c r="N15" s="596"/>
      <c r="O15" s="597"/>
      <c r="P15" s="598"/>
      <c r="Q15" s="778"/>
      <c r="R15" s="725"/>
      <c r="S15" s="726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</row>
    <row r="16" spans="1:32" ht="25.5" customHeight="1">
      <c r="A16" s="7"/>
      <c r="B16" s="101"/>
      <c r="C16" s="376"/>
      <c r="D16" s="397" t="s">
        <v>334</v>
      </c>
      <c r="E16" s="135" t="s">
        <v>430</v>
      </c>
      <c r="F16" s="322"/>
      <c r="G16" s="269">
        <v>2000</v>
      </c>
      <c r="H16" s="599">
        <f t="shared" si="0"/>
        <v>3750</v>
      </c>
      <c r="I16" s="600"/>
      <c r="J16" s="601"/>
      <c r="K16" s="22">
        <v>5750</v>
      </c>
      <c r="L16" s="24" t="s">
        <v>344</v>
      </c>
      <c r="M16" s="544"/>
      <c r="N16" s="596"/>
      <c r="O16" s="597"/>
      <c r="P16" s="598"/>
      <c r="Q16" s="398"/>
      <c r="R16" s="395"/>
      <c r="S16" s="396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</row>
    <row r="17" spans="1:32" ht="25.5" customHeight="1">
      <c r="A17" s="7"/>
      <c r="B17" s="65"/>
      <c r="C17" s="376"/>
      <c r="D17" s="364" t="s">
        <v>401</v>
      </c>
      <c r="E17" s="135"/>
      <c r="F17" s="322"/>
      <c r="G17" s="269">
        <v>2600</v>
      </c>
      <c r="H17" s="599">
        <f t="shared" si="0"/>
        <v>4650</v>
      </c>
      <c r="I17" s="600"/>
      <c r="J17" s="601"/>
      <c r="K17" s="22">
        <v>7250</v>
      </c>
      <c r="L17" s="24" t="s">
        <v>344</v>
      </c>
      <c r="M17" s="544"/>
      <c r="N17" s="596"/>
      <c r="O17" s="597"/>
      <c r="P17" s="598"/>
      <c r="Q17" s="778"/>
      <c r="R17" s="725"/>
      <c r="S17" s="726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</row>
    <row r="18" spans="1:32" ht="25.5" customHeight="1">
      <c r="A18" s="7"/>
      <c r="B18" s="65"/>
      <c r="C18" s="376"/>
      <c r="D18" s="364" t="s">
        <v>335</v>
      </c>
      <c r="E18" s="135" t="s">
        <v>308</v>
      </c>
      <c r="F18" s="322"/>
      <c r="G18" s="269">
        <v>2150</v>
      </c>
      <c r="H18" s="599">
        <f t="shared" si="0"/>
        <v>3450</v>
      </c>
      <c r="I18" s="600"/>
      <c r="J18" s="601"/>
      <c r="K18" s="22">
        <v>5600</v>
      </c>
      <c r="L18" s="24" t="s">
        <v>344</v>
      </c>
      <c r="M18" s="544"/>
      <c r="N18" s="596"/>
      <c r="O18" s="597"/>
      <c r="P18" s="598"/>
      <c r="Q18" s="778"/>
      <c r="R18" s="725"/>
      <c r="S18" s="726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</row>
    <row r="19" spans="1:32" ht="25.5" customHeight="1">
      <c r="A19" s="7"/>
      <c r="B19" s="67"/>
      <c r="C19" s="376"/>
      <c r="D19" s="364" t="s">
        <v>132</v>
      </c>
      <c r="E19" s="135"/>
      <c r="F19" s="322"/>
      <c r="G19" s="269">
        <v>1800</v>
      </c>
      <c r="H19" s="599">
        <f t="shared" si="0"/>
        <v>3050</v>
      </c>
      <c r="I19" s="600"/>
      <c r="J19" s="601"/>
      <c r="K19" s="22">
        <v>4850</v>
      </c>
      <c r="L19" s="24" t="s">
        <v>344</v>
      </c>
      <c r="M19" s="544"/>
      <c r="N19" s="596"/>
      <c r="O19" s="597"/>
      <c r="P19" s="598"/>
      <c r="Q19" s="778"/>
      <c r="R19" s="725"/>
      <c r="S19" s="726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</row>
    <row r="20" spans="1:32" ht="25.5" customHeight="1">
      <c r="A20" s="7"/>
      <c r="B20" s="65" t="s">
        <v>133</v>
      </c>
      <c r="C20" s="376"/>
      <c r="D20" s="364" t="s">
        <v>134</v>
      </c>
      <c r="E20" s="135" t="s">
        <v>309</v>
      </c>
      <c r="F20" s="322"/>
      <c r="G20" s="269">
        <v>3800</v>
      </c>
      <c r="H20" s="599">
        <f t="shared" si="0"/>
        <v>5950</v>
      </c>
      <c r="I20" s="600"/>
      <c r="J20" s="601"/>
      <c r="K20" s="102">
        <v>9750</v>
      </c>
      <c r="L20" s="24" t="s">
        <v>344</v>
      </c>
      <c r="M20" s="544"/>
      <c r="N20" s="596"/>
      <c r="O20" s="597"/>
      <c r="P20" s="598"/>
      <c r="Q20" s="778"/>
      <c r="R20" s="725"/>
      <c r="S20" s="726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</row>
    <row r="21" spans="1:32" ht="25.5" customHeight="1">
      <c r="A21" s="7"/>
      <c r="B21" s="65"/>
      <c r="C21" s="376"/>
      <c r="D21" s="363" t="s">
        <v>135</v>
      </c>
      <c r="E21" s="135" t="s">
        <v>309</v>
      </c>
      <c r="F21" s="322"/>
      <c r="G21" s="269">
        <v>1400</v>
      </c>
      <c r="H21" s="599">
        <f t="shared" si="0"/>
        <v>1750</v>
      </c>
      <c r="I21" s="600"/>
      <c r="J21" s="601"/>
      <c r="K21" s="103">
        <v>3150</v>
      </c>
      <c r="L21" s="24" t="s">
        <v>344</v>
      </c>
      <c r="M21" s="544"/>
      <c r="N21" s="596"/>
      <c r="O21" s="597"/>
      <c r="P21" s="598"/>
      <c r="Q21" s="778"/>
      <c r="R21" s="725"/>
      <c r="S21" s="726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</row>
    <row r="22" spans="1:32" ht="25.5" customHeight="1">
      <c r="A22" s="7"/>
      <c r="B22" s="68"/>
      <c r="C22" s="376"/>
      <c r="D22" s="364" t="s">
        <v>136</v>
      </c>
      <c r="E22" s="135" t="s">
        <v>291</v>
      </c>
      <c r="F22" s="322"/>
      <c r="G22" s="533">
        <v>1800</v>
      </c>
      <c r="H22" s="599">
        <f t="shared" si="0"/>
        <v>1400</v>
      </c>
      <c r="I22" s="600"/>
      <c r="J22" s="601"/>
      <c r="K22" s="22">
        <v>3200</v>
      </c>
      <c r="L22" s="24" t="s">
        <v>344</v>
      </c>
      <c r="M22" s="544"/>
      <c r="N22" s="596"/>
      <c r="O22" s="597"/>
      <c r="P22" s="598"/>
      <c r="Q22" s="778"/>
      <c r="R22" s="725"/>
      <c r="S22" s="726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</row>
    <row r="23" spans="2:32" ht="25.5" customHeight="1">
      <c r="B23" s="69"/>
      <c r="C23" s="381"/>
      <c r="D23" s="364" t="s">
        <v>137</v>
      </c>
      <c r="E23" s="135" t="s">
        <v>292</v>
      </c>
      <c r="F23" s="322"/>
      <c r="G23" s="269">
        <v>2000</v>
      </c>
      <c r="H23" s="599">
        <f t="shared" si="0"/>
        <v>1700</v>
      </c>
      <c r="I23" s="600"/>
      <c r="J23" s="601"/>
      <c r="K23" s="22">
        <v>3700</v>
      </c>
      <c r="L23" s="24" t="s">
        <v>344</v>
      </c>
      <c r="M23" s="544"/>
      <c r="N23" s="596"/>
      <c r="O23" s="597"/>
      <c r="P23" s="598"/>
      <c r="Q23" s="778" t="s">
        <v>306</v>
      </c>
      <c r="R23" s="725"/>
      <c r="S23" s="726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</row>
    <row r="24" spans="2:32" ht="25.5" customHeight="1">
      <c r="B24" s="68"/>
      <c r="C24" s="376"/>
      <c r="D24" s="364" t="s">
        <v>138</v>
      </c>
      <c r="E24" s="135" t="s">
        <v>292</v>
      </c>
      <c r="F24" s="322"/>
      <c r="G24" s="269">
        <v>1400</v>
      </c>
      <c r="H24" s="599">
        <f t="shared" si="0"/>
        <v>1100</v>
      </c>
      <c r="I24" s="600"/>
      <c r="J24" s="601"/>
      <c r="K24" s="22">
        <v>2500</v>
      </c>
      <c r="L24" s="24" t="s">
        <v>344</v>
      </c>
      <c r="M24" s="544"/>
      <c r="N24" s="596"/>
      <c r="O24" s="597"/>
      <c r="P24" s="598"/>
      <c r="Q24" s="779" t="s">
        <v>307</v>
      </c>
      <c r="R24" s="780"/>
      <c r="S24" s="781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</row>
    <row r="25" spans="2:32" ht="25.5" customHeight="1">
      <c r="B25" s="68"/>
      <c r="C25" s="376"/>
      <c r="D25" s="364" t="s">
        <v>139</v>
      </c>
      <c r="E25" s="135" t="s">
        <v>286</v>
      </c>
      <c r="F25" s="322"/>
      <c r="G25" s="269">
        <v>2800</v>
      </c>
      <c r="H25" s="599">
        <f t="shared" si="0"/>
        <v>3800</v>
      </c>
      <c r="I25" s="600"/>
      <c r="J25" s="601"/>
      <c r="K25" s="22">
        <v>6600</v>
      </c>
      <c r="L25" s="24" t="s">
        <v>344</v>
      </c>
      <c r="M25" s="544"/>
      <c r="N25" s="596"/>
      <c r="O25" s="597"/>
      <c r="P25" s="598"/>
      <c r="Q25" s="779"/>
      <c r="R25" s="780"/>
      <c r="S25" s="781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</row>
    <row r="26" spans="2:32" ht="25.5" customHeight="1">
      <c r="B26" s="68"/>
      <c r="C26" s="381"/>
      <c r="D26" s="364" t="s">
        <v>140</v>
      </c>
      <c r="E26" s="135" t="s">
        <v>286</v>
      </c>
      <c r="F26" s="322"/>
      <c r="G26" s="71">
        <v>1600</v>
      </c>
      <c r="H26" s="599">
        <f t="shared" si="0"/>
        <v>1400</v>
      </c>
      <c r="I26" s="600"/>
      <c r="J26" s="601"/>
      <c r="K26" s="22">
        <v>3000</v>
      </c>
      <c r="L26" s="24" t="s">
        <v>344</v>
      </c>
      <c r="M26" s="544"/>
      <c r="N26" s="596"/>
      <c r="O26" s="597"/>
      <c r="P26" s="598"/>
      <c r="Q26" s="778"/>
      <c r="R26" s="725"/>
      <c r="S26" s="726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</row>
    <row r="27" spans="2:32" ht="25.5" customHeight="1">
      <c r="B27" s="68"/>
      <c r="C27" s="381"/>
      <c r="D27" s="364" t="s">
        <v>142</v>
      </c>
      <c r="E27" s="135" t="s">
        <v>275</v>
      </c>
      <c r="F27" s="322"/>
      <c r="G27" s="71">
        <v>1400</v>
      </c>
      <c r="H27" s="599">
        <f t="shared" si="0"/>
        <v>1900</v>
      </c>
      <c r="I27" s="600"/>
      <c r="J27" s="601"/>
      <c r="K27" s="22">
        <v>3300</v>
      </c>
      <c r="L27" s="24" t="s">
        <v>344</v>
      </c>
      <c r="M27" s="544"/>
      <c r="N27" s="596"/>
      <c r="O27" s="597"/>
      <c r="P27" s="598"/>
      <c r="Q27" s="778"/>
      <c r="R27" s="725"/>
      <c r="S27" s="726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</row>
    <row r="28" spans="2:32" ht="25.5" customHeight="1">
      <c r="B28" s="68"/>
      <c r="C28" s="381"/>
      <c r="D28" s="364" t="s">
        <v>143</v>
      </c>
      <c r="E28" s="135" t="s">
        <v>275</v>
      </c>
      <c r="F28" s="322"/>
      <c r="G28" s="71">
        <v>1950</v>
      </c>
      <c r="H28" s="599">
        <f t="shared" si="0"/>
        <v>3000</v>
      </c>
      <c r="I28" s="600"/>
      <c r="J28" s="601"/>
      <c r="K28" s="22">
        <v>4950</v>
      </c>
      <c r="L28" s="24" t="s">
        <v>344</v>
      </c>
      <c r="M28" s="544"/>
      <c r="N28" s="596"/>
      <c r="O28" s="597"/>
      <c r="P28" s="598"/>
      <c r="Q28" s="778"/>
      <c r="R28" s="725"/>
      <c r="S28" s="726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</row>
    <row r="29" spans="2:32" ht="25.5" customHeight="1">
      <c r="B29" s="68"/>
      <c r="C29" s="381"/>
      <c r="D29" s="364" t="s">
        <v>144</v>
      </c>
      <c r="E29" s="135" t="s">
        <v>275</v>
      </c>
      <c r="F29" s="322"/>
      <c r="G29" s="71">
        <v>1000</v>
      </c>
      <c r="H29" s="599">
        <f t="shared" si="0"/>
        <v>1600</v>
      </c>
      <c r="I29" s="600"/>
      <c r="J29" s="601"/>
      <c r="K29" s="22">
        <v>2600</v>
      </c>
      <c r="L29" s="24" t="s">
        <v>344</v>
      </c>
      <c r="M29" s="544"/>
      <c r="N29" s="596"/>
      <c r="O29" s="597"/>
      <c r="P29" s="598"/>
      <c r="Q29" s="778"/>
      <c r="R29" s="725"/>
      <c r="S29" s="726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</row>
    <row r="30" spans="2:32" ht="25.5" customHeight="1">
      <c r="B30" s="68"/>
      <c r="C30" s="381"/>
      <c r="D30" s="364" t="s">
        <v>145</v>
      </c>
      <c r="E30" s="135" t="s">
        <v>275</v>
      </c>
      <c r="F30" s="322"/>
      <c r="G30" s="71">
        <v>1600</v>
      </c>
      <c r="H30" s="599">
        <f t="shared" si="0"/>
        <v>2100</v>
      </c>
      <c r="I30" s="600"/>
      <c r="J30" s="601"/>
      <c r="K30" s="22">
        <v>3700</v>
      </c>
      <c r="L30" s="24" t="s">
        <v>344</v>
      </c>
      <c r="M30" s="544"/>
      <c r="N30" s="596"/>
      <c r="O30" s="597"/>
      <c r="P30" s="598"/>
      <c r="Q30" s="778"/>
      <c r="R30" s="725"/>
      <c r="S30" s="726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</row>
    <row r="31" spans="2:32" ht="25.5" customHeight="1">
      <c r="B31" s="68"/>
      <c r="C31" s="381" t="s">
        <v>126</v>
      </c>
      <c r="D31" s="364" t="s">
        <v>146</v>
      </c>
      <c r="E31" s="135" t="s">
        <v>279</v>
      </c>
      <c r="F31" s="322"/>
      <c r="G31" s="71">
        <v>450</v>
      </c>
      <c r="H31" s="710"/>
      <c r="I31" s="711"/>
      <c r="J31" s="712"/>
      <c r="K31" s="22">
        <f>G31</f>
        <v>450</v>
      </c>
      <c r="L31" s="347"/>
      <c r="M31" s="544"/>
      <c r="N31" s="727"/>
      <c r="O31" s="728"/>
      <c r="P31" s="729"/>
      <c r="Q31" s="778" t="s">
        <v>327</v>
      </c>
      <c r="R31" s="725"/>
      <c r="S31" s="726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</row>
    <row r="32" spans="2:32" ht="25.5" customHeight="1">
      <c r="B32" s="68"/>
      <c r="C32" s="376"/>
      <c r="D32" s="364" t="s">
        <v>365</v>
      </c>
      <c r="E32" s="135" t="s">
        <v>366</v>
      </c>
      <c r="F32" s="322"/>
      <c r="G32" s="71">
        <v>1900</v>
      </c>
      <c r="H32" s="599">
        <f>K32-G32</f>
        <v>2100</v>
      </c>
      <c r="I32" s="600"/>
      <c r="J32" s="601"/>
      <c r="K32" s="22">
        <v>4000</v>
      </c>
      <c r="L32" s="24" t="s">
        <v>344</v>
      </c>
      <c r="M32" s="544"/>
      <c r="N32" s="596"/>
      <c r="O32" s="597"/>
      <c r="P32" s="598"/>
      <c r="Q32" s="778"/>
      <c r="R32" s="725"/>
      <c r="S32" s="726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</row>
    <row r="33" spans="2:32" ht="25.5" customHeight="1">
      <c r="B33" s="68"/>
      <c r="C33" s="376"/>
      <c r="D33" s="364" t="s">
        <v>147</v>
      </c>
      <c r="E33" s="135" t="s">
        <v>279</v>
      </c>
      <c r="F33" s="322"/>
      <c r="G33" s="534">
        <v>2350</v>
      </c>
      <c r="H33" s="599">
        <f>K33-G33</f>
        <v>1400</v>
      </c>
      <c r="I33" s="600"/>
      <c r="J33" s="601"/>
      <c r="K33" s="22">
        <v>3750</v>
      </c>
      <c r="L33" s="24" t="s">
        <v>344</v>
      </c>
      <c r="M33" s="544"/>
      <c r="N33" s="596"/>
      <c r="O33" s="597"/>
      <c r="P33" s="598"/>
      <c r="Q33" s="778"/>
      <c r="R33" s="725"/>
      <c r="S33" s="726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</row>
    <row r="34" spans="2:32" ht="25.5" customHeight="1">
      <c r="B34" s="65"/>
      <c r="C34" s="381" t="s">
        <v>148</v>
      </c>
      <c r="D34" s="364" t="s">
        <v>149</v>
      </c>
      <c r="E34" s="135" t="s">
        <v>280</v>
      </c>
      <c r="F34" s="322"/>
      <c r="G34" s="71">
        <v>550</v>
      </c>
      <c r="H34" s="710"/>
      <c r="I34" s="711"/>
      <c r="J34" s="712"/>
      <c r="K34" s="22">
        <f>G34</f>
        <v>550</v>
      </c>
      <c r="L34" s="347"/>
      <c r="M34" s="544"/>
      <c r="N34" s="727"/>
      <c r="O34" s="728"/>
      <c r="P34" s="729"/>
      <c r="Q34" s="778" t="s">
        <v>150</v>
      </c>
      <c r="R34" s="725"/>
      <c r="S34" s="726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</row>
    <row r="35" spans="2:32" ht="25.5" customHeight="1">
      <c r="B35" s="65"/>
      <c r="C35" s="381" t="s">
        <v>151</v>
      </c>
      <c r="D35" s="364" t="s">
        <v>152</v>
      </c>
      <c r="E35" s="135" t="s">
        <v>354</v>
      </c>
      <c r="F35" s="322"/>
      <c r="G35" s="71">
        <v>350</v>
      </c>
      <c r="H35" s="710"/>
      <c r="I35" s="711"/>
      <c r="J35" s="712"/>
      <c r="K35" s="22">
        <f>G35</f>
        <v>350</v>
      </c>
      <c r="L35" s="347"/>
      <c r="M35" s="544"/>
      <c r="N35" s="727"/>
      <c r="O35" s="728"/>
      <c r="P35" s="729"/>
      <c r="Q35" s="778" t="s">
        <v>153</v>
      </c>
      <c r="R35" s="725"/>
      <c r="S35" s="726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</row>
    <row r="36" spans="2:32" ht="25.5" customHeight="1">
      <c r="B36" s="72"/>
      <c r="C36" s="381" t="s">
        <v>154</v>
      </c>
      <c r="D36" s="364" t="s">
        <v>155</v>
      </c>
      <c r="E36" s="135" t="s">
        <v>354</v>
      </c>
      <c r="F36" s="322"/>
      <c r="G36" s="71">
        <v>600</v>
      </c>
      <c r="H36" s="710"/>
      <c r="I36" s="711"/>
      <c r="J36" s="712"/>
      <c r="K36" s="22">
        <f>G36</f>
        <v>600</v>
      </c>
      <c r="L36" s="347"/>
      <c r="M36" s="544"/>
      <c r="N36" s="727"/>
      <c r="O36" s="728"/>
      <c r="P36" s="729"/>
      <c r="Q36" s="725" t="s">
        <v>156</v>
      </c>
      <c r="R36" s="725"/>
      <c r="S36" s="726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</row>
    <row r="37" spans="2:32" ht="25.5" customHeight="1">
      <c r="B37" s="73"/>
      <c r="C37" s="381" t="s">
        <v>157</v>
      </c>
      <c r="D37" s="367" t="s">
        <v>158</v>
      </c>
      <c r="E37" s="135" t="s">
        <v>354</v>
      </c>
      <c r="F37" s="322"/>
      <c r="G37" s="71">
        <v>550</v>
      </c>
      <c r="H37" s="710"/>
      <c r="I37" s="711"/>
      <c r="J37" s="712"/>
      <c r="K37" s="22">
        <f>G37</f>
        <v>550</v>
      </c>
      <c r="L37" s="347"/>
      <c r="M37" s="544"/>
      <c r="N37" s="727"/>
      <c r="O37" s="728"/>
      <c r="P37" s="729"/>
      <c r="Q37" s="725" t="s">
        <v>159</v>
      </c>
      <c r="R37" s="725"/>
      <c r="S37" s="726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</row>
    <row r="38" spans="2:32" ht="25.5" customHeight="1" thickBot="1">
      <c r="B38" s="75"/>
      <c r="C38" s="375"/>
      <c r="D38" s="372"/>
      <c r="E38" s="12"/>
      <c r="F38" s="14"/>
      <c r="G38" s="12"/>
      <c r="H38" s="599">
        <f>K38-G38</f>
        <v>0</v>
      </c>
      <c r="I38" s="600"/>
      <c r="J38" s="601"/>
      <c r="K38" s="28"/>
      <c r="L38" s="28"/>
      <c r="M38" s="12"/>
      <c r="N38" s="716"/>
      <c r="O38" s="708"/>
      <c r="P38" s="709"/>
      <c r="Q38" s="717"/>
      <c r="R38" s="718"/>
      <c r="S38" s="719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</row>
    <row r="39" spans="2:32" ht="25.5" customHeight="1" thickTop="1">
      <c r="B39" s="31"/>
      <c r="C39" s="31"/>
      <c r="D39" s="32" t="str">
        <f>CONCATENATE(FIXED(COUNTA(D9:D38),0,0),"　店")</f>
        <v>29　店</v>
      </c>
      <c r="E39" s="30"/>
      <c r="F39" s="31"/>
      <c r="G39" s="180">
        <f>SUM(G9:G38)</f>
        <v>47400</v>
      </c>
      <c r="H39" s="594">
        <f>SUM(J37:J38)</f>
        <v>0</v>
      </c>
      <c r="I39" s="595"/>
      <c r="J39" s="313">
        <f>SUM(H9:J38)</f>
        <v>54700</v>
      </c>
      <c r="K39" s="179">
        <f>SUM(K9:K38)</f>
        <v>102100</v>
      </c>
      <c r="L39" s="33"/>
      <c r="M39" s="34">
        <f>SUM(M9:M37)</f>
        <v>0</v>
      </c>
      <c r="N39" s="654">
        <f>SUM(N9:P37)</f>
        <v>0</v>
      </c>
      <c r="O39" s="655"/>
      <c r="P39" s="656"/>
      <c r="Q39" s="617"/>
      <c r="R39" s="617"/>
      <c r="S39" s="618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</row>
    <row r="40" spans="2:32" ht="13.5" customHeight="1">
      <c r="B40" s="413" t="s">
        <v>381</v>
      </c>
      <c r="C40" s="12"/>
      <c r="D40" s="255"/>
      <c r="E40" s="12"/>
      <c r="F40" s="12"/>
      <c r="G40" s="256"/>
      <c r="H40" s="256"/>
      <c r="I40" s="256"/>
      <c r="J40" s="256"/>
      <c r="K40" s="256"/>
      <c r="L40" s="12"/>
      <c r="M40" s="88"/>
      <c r="N40" s="88"/>
      <c r="O40" s="258"/>
      <c r="P40" s="258"/>
      <c r="Q40" s="61"/>
      <c r="R40" s="61"/>
      <c r="S40" s="61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</row>
    <row r="41" ht="13.5">
      <c r="B41" s="257"/>
    </row>
    <row r="42" spans="2:32" ht="17.25" customHeight="1">
      <c r="B42" s="237" t="s">
        <v>369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</row>
    <row r="43" spans="2:32" ht="13.5">
      <c r="B43" s="248" t="s">
        <v>371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</row>
    <row r="44" spans="2:32" ht="13.5">
      <c r="B44" s="248" t="s">
        <v>372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</row>
    <row r="45" spans="2:32" ht="13.5">
      <c r="B45" s="237" t="s">
        <v>373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</row>
    <row r="46" spans="2:32" ht="13.5">
      <c r="B46" s="248" t="s">
        <v>374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</row>
    <row r="47" spans="2:32" ht="13.5">
      <c r="B47" s="237" t="s">
        <v>370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</row>
    <row r="48" spans="2:20" ht="13.5"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</row>
    <row r="49" spans="2:20" ht="13.5"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</row>
    <row r="50" spans="2:20" ht="13.5"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</row>
    <row r="51" spans="2:20" ht="13.5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</row>
    <row r="52" spans="2:20" ht="13.5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</row>
    <row r="53" spans="2:20" ht="13.5"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</row>
    <row r="54" spans="2:20" ht="13.5"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</row>
    <row r="55" spans="2:20" ht="13.5"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</row>
    <row r="56" spans="2:20" ht="13.5"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</row>
    <row r="57" spans="2:20" ht="13.5"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</row>
  </sheetData>
  <sheetProtection password="CC41" sheet="1"/>
  <mergeCells count="109">
    <mergeCell ref="C3:K3"/>
    <mergeCell ref="N3:O3"/>
    <mergeCell ref="P3:R3"/>
    <mergeCell ref="C2:F2"/>
    <mergeCell ref="B7:B8"/>
    <mergeCell ref="M7:M8"/>
    <mergeCell ref="N7:P8"/>
    <mergeCell ref="Q7:S8"/>
    <mergeCell ref="E5:G5"/>
    <mergeCell ref="J5:K5"/>
    <mergeCell ref="Q5:R5"/>
    <mergeCell ref="Q6:R6"/>
    <mergeCell ref="C8:E8"/>
    <mergeCell ref="C7:K7"/>
    <mergeCell ref="N12:P12"/>
    <mergeCell ref="Q12:S12"/>
    <mergeCell ref="H8:I8"/>
    <mergeCell ref="N13:P13"/>
    <mergeCell ref="Q13:S13"/>
    <mergeCell ref="N9:P9"/>
    <mergeCell ref="Q9:S9"/>
    <mergeCell ref="N10:P10"/>
    <mergeCell ref="Q10:S10"/>
    <mergeCell ref="N11:P11"/>
    <mergeCell ref="Q11:S11"/>
    <mergeCell ref="N14:P14"/>
    <mergeCell ref="Q14:S14"/>
    <mergeCell ref="N15:P15"/>
    <mergeCell ref="Q15:S15"/>
    <mergeCell ref="N17:P17"/>
    <mergeCell ref="Q17:S17"/>
    <mergeCell ref="N16:P16"/>
    <mergeCell ref="N21:P21"/>
    <mergeCell ref="Q21:S21"/>
    <mergeCell ref="N22:P22"/>
    <mergeCell ref="Q22:S22"/>
    <mergeCell ref="N18:P18"/>
    <mergeCell ref="Q18:S18"/>
    <mergeCell ref="N19:P19"/>
    <mergeCell ref="Q19:S19"/>
    <mergeCell ref="N20:P20"/>
    <mergeCell ref="Q20:S20"/>
    <mergeCell ref="N23:P23"/>
    <mergeCell ref="Q23:S23"/>
    <mergeCell ref="N24:P24"/>
    <mergeCell ref="N25:P25"/>
    <mergeCell ref="Q24:S25"/>
    <mergeCell ref="N26:P26"/>
    <mergeCell ref="Q26:S26"/>
    <mergeCell ref="Q27:S27"/>
    <mergeCell ref="N28:P28"/>
    <mergeCell ref="Q28:S28"/>
    <mergeCell ref="N29:P29"/>
    <mergeCell ref="Q29:S29"/>
    <mergeCell ref="N31:P31"/>
    <mergeCell ref="Q31:S31"/>
    <mergeCell ref="N30:P30"/>
    <mergeCell ref="Q30:S30"/>
    <mergeCell ref="N27:P27"/>
    <mergeCell ref="N32:P32"/>
    <mergeCell ref="Q32:S32"/>
    <mergeCell ref="N34:P34"/>
    <mergeCell ref="Q34:S34"/>
    <mergeCell ref="N33:P33"/>
    <mergeCell ref="Q33:S33"/>
    <mergeCell ref="N38:P38"/>
    <mergeCell ref="Q38:S38"/>
    <mergeCell ref="N35:P35"/>
    <mergeCell ref="Q35:S35"/>
    <mergeCell ref="N37:P37"/>
    <mergeCell ref="Q37:S37"/>
    <mergeCell ref="N36:P36"/>
    <mergeCell ref="Q36:S36"/>
    <mergeCell ref="R2:S2"/>
    <mergeCell ref="M2:P2"/>
    <mergeCell ref="H39:I39"/>
    <mergeCell ref="H38:J38"/>
    <mergeCell ref="H34:J34"/>
    <mergeCell ref="H35:J35"/>
    <mergeCell ref="H36:J36"/>
    <mergeCell ref="N39:P39"/>
    <mergeCell ref="Q39:S39"/>
    <mergeCell ref="H37:J37"/>
    <mergeCell ref="H31:J31"/>
    <mergeCell ref="H11:J11"/>
    <mergeCell ref="H12:J12"/>
    <mergeCell ref="H9:J9"/>
    <mergeCell ref="H10:J10"/>
    <mergeCell ref="H13:J13"/>
    <mergeCell ref="H14:J14"/>
    <mergeCell ref="H15:J15"/>
    <mergeCell ref="H16:J16"/>
    <mergeCell ref="H26:J26"/>
    <mergeCell ref="H27:J27"/>
    <mergeCell ref="H17:J17"/>
    <mergeCell ref="H18:J18"/>
    <mergeCell ref="H19:J19"/>
    <mergeCell ref="H20:J20"/>
    <mergeCell ref="H21:J21"/>
    <mergeCell ref="H28:J28"/>
    <mergeCell ref="H29:J29"/>
    <mergeCell ref="H30:J30"/>
    <mergeCell ref="H32:J32"/>
    <mergeCell ref="H33:J33"/>
    <mergeCell ref="H2:K2"/>
    <mergeCell ref="H22:J22"/>
    <mergeCell ref="H23:J23"/>
    <mergeCell ref="H24:J24"/>
    <mergeCell ref="H25:J25"/>
  </mergeCells>
  <conditionalFormatting sqref="M9:M37">
    <cfRule type="expression" priority="3" dxfId="0">
      <formula>OR(G9&lt;M9,MOD(M9,50))</formula>
    </cfRule>
  </conditionalFormatting>
  <conditionalFormatting sqref="N32:P33 N13:P30 N9:P10">
    <cfRule type="expression" priority="1" dxfId="0">
      <formula>OR(N9&gt;H9,MOD(N9,50))</formula>
    </cfRule>
    <cfRule type="expression" priority="2" dxfId="0">
      <formula>AND(G9&lt;&gt;M9,N9&lt;&gt;"")</formula>
    </cfRule>
  </conditionalFormatting>
  <dataValidations count="3">
    <dataValidation operator="lessThanOrEqual" allowBlank="1" showInputMessage="1" showErrorMessage="1" sqref="B41:B47"/>
    <dataValidation errorStyle="warning" type="custom" allowBlank="1" showInputMessage="1" showErrorMessage="1" errorTitle="数値エラー" error="基本部数を超えているか50枚単位ではありません。" sqref="M9:M37">
      <formula1>AND(M9&lt;=G9,MOD(M9,50)=0)</formula1>
    </dataValidation>
    <dataValidation type="custom" showInputMessage="1" showErrorMessage="1" errorTitle="折込数を確認してください" error="折込数が未入力、または正しい数値が入力されていません。" sqref="N9:P10 N13:P30 N32:P33">
      <formula1>AND(M9=G9,MOD(M9,50)=0)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3"/>
  <headerFooter alignWithMargins="0">
    <oddFooter>&amp;R2021年4月現在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9"/>
  <sheetViews>
    <sheetView showGridLines="0" showZeros="0" zoomScale="75" zoomScaleNormal="75" workbookViewId="0" topLeftCell="A1">
      <selection activeCell="M9" sqref="M9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75390625" style="1" customWidth="1"/>
    <col min="5" max="5" width="3.7539062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19" ht="39" customHeight="1">
      <c r="B2" s="171" t="s">
        <v>1</v>
      </c>
      <c r="C2" s="612">
        <f>'表紙'!B4</f>
        <v>0</v>
      </c>
      <c r="D2" s="612"/>
      <c r="E2" s="612"/>
      <c r="F2" s="613"/>
      <c r="G2" s="5" t="s">
        <v>34</v>
      </c>
      <c r="H2" s="615">
        <f>'表紙'!B6</f>
        <v>0</v>
      </c>
      <c r="I2" s="615"/>
      <c r="J2" s="615"/>
      <c r="K2" s="616"/>
      <c r="L2" s="5" t="s">
        <v>2</v>
      </c>
      <c r="M2" s="591">
        <f>'表紙'!C4</f>
        <v>0</v>
      </c>
      <c r="N2" s="591"/>
      <c r="O2" s="591"/>
      <c r="P2" s="591"/>
      <c r="Q2" s="5" t="s">
        <v>4</v>
      </c>
      <c r="R2" s="589">
        <f>'表紙'!K4</f>
        <v>0</v>
      </c>
      <c r="S2" s="590"/>
    </row>
    <row r="3" spans="2:19" ht="39" customHeight="1">
      <c r="B3" s="6" t="s">
        <v>5</v>
      </c>
      <c r="C3" s="591">
        <f>'表紙'!C6</f>
        <v>0</v>
      </c>
      <c r="D3" s="591"/>
      <c r="E3" s="591"/>
      <c r="F3" s="591"/>
      <c r="G3" s="591"/>
      <c r="H3" s="591"/>
      <c r="I3" s="591"/>
      <c r="J3" s="591"/>
      <c r="K3" s="591"/>
      <c r="L3" s="5" t="s">
        <v>3</v>
      </c>
      <c r="M3" s="543">
        <f>'表紙'!H4</f>
        <v>0</v>
      </c>
      <c r="N3" s="670" t="s">
        <v>6</v>
      </c>
      <c r="O3" s="670"/>
      <c r="P3" s="707">
        <f>SUM(M26:P26,M41:P41)</f>
        <v>0</v>
      </c>
      <c r="Q3" s="707"/>
      <c r="R3" s="707"/>
      <c r="S3" s="113" t="s">
        <v>7</v>
      </c>
    </row>
    <row r="4" ht="22.5" customHeight="1"/>
    <row r="5" spans="2:19" ht="22.5" customHeight="1">
      <c r="B5" s="114" t="s">
        <v>160</v>
      </c>
      <c r="P5" s="174" t="s">
        <v>36</v>
      </c>
      <c r="Q5" s="641">
        <f>G26</f>
        <v>26700</v>
      </c>
      <c r="R5" s="641"/>
      <c r="S5" s="175" t="s">
        <v>7</v>
      </c>
    </row>
    <row r="6" spans="16:19" ht="22.5" customHeight="1">
      <c r="P6" s="174" t="s">
        <v>37</v>
      </c>
      <c r="Q6" s="642">
        <f>K26</f>
        <v>59850</v>
      </c>
      <c r="R6" s="642"/>
      <c r="S6" s="175" t="s">
        <v>7</v>
      </c>
    </row>
    <row r="7" spans="1:19" ht="18" customHeight="1">
      <c r="A7" s="7"/>
      <c r="B7" s="672" t="s">
        <v>8</v>
      </c>
      <c r="C7" s="570" t="s">
        <v>339</v>
      </c>
      <c r="D7" s="664"/>
      <c r="E7" s="664"/>
      <c r="F7" s="664"/>
      <c r="G7" s="664"/>
      <c r="H7" s="664"/>
      <c r="I7" s="664"/>
      <c r="J7" s="664"/>
      <c r="K7" s="664"/>
      <c r="L7" s="9" t="s">
        <v>346</v>
      </c>
      <c r="M7" s="639" t="s">
        <v>38</v>
      </c>
      <c r="N7" s="623" t="s">
        <v>338</v>
      </c>
      <c r="O7" s="619"/>
      <c r="P7" s="620"/>
      <c r="Q7" s="619" t="s">
        <v>40</v>
      </c>
      <c r="R7" s="619"/>
      <c r="S7" s="620"/>
    </row>
    <row r="8" spans="1:19" ht="18" customHeight="1">
      <c r="A8" s="7"/>
      <c r="B8" s="673"/>
      <c r="C8" s="570" t="s">
        <v>41</v>
      </c>
      <c r="D8" s="585"/>
      <c r="E8" s="585"/>
      <c r="F8" s="266"/>
      <c r="G8" s="267" t="s">
        <v>337</v>
      </c>
      <c r="H8" s="570"/>
      <c r="I8" s="585"/>
      <c r="J8" s="307" t="s">
        <v>10</v>
      </c>
      <c r="K8" s="170" t="s">
        <v>11</v>
      </c>
      <c r="L8" s="9" t="s">
        <v>341</v>
      </c>
      <c r="M8" s="640"/>
      <c r="N8" s="624"/>
      <c r="O8" s="621"/>
      <c r="P8" s="622"/>
      <c r="Q8" s="662"/>
      <c r="R8" s="662"/>
      <c r="S8" s="663"/>
    </row>
    <row r="9" spans="1:19" ht="25.5" customHeight="1">
      <c r="A9" s="7"/>
      <c r="B9" s="77"/>
      <c r="C9" s="374"/>
      <c r="D9" s="363" t="s">
        <v>161</v>
      </c>
      <c r="E9" s="135" t="s">
        <v>278</v>
      </c>
      <c r="F9" s="321"/>
      <c r="G9" s="529">
        <v>3100</v>
      </c>
      <c r="H9" s="599">
        <f aca="true" t="shared" si="0" ref="H9:H19">K9-G9</f>
        <v>4050</v>
      </c>
      <c r="I9" s="600"/>
      <c r="J9" s="601"/>
      <c r="K9" s="16">
        <v>7150</v>
      </c>
      <c r="L9" s="10" t="s">
        <v>344</v>
      </c>
      <c r="M9" s="544"/>
      <c r="N9" s="596"/>
      <c r="O9" s="597"/>
      <c r="P9" s="598"/>
      <c r="Q9" s="841"/>
      <c r="R9" s="842"/>
      <c r="S9" s="843"/>
    </row>
    <row r="10" spans="1:19" ht="25.5" customHeight="1">
      <c r="A10" s="7"/>
      <c r="B10" s="65"/>
      <c r="C10" s="376"/>
      <c r="D10" s="364" t="s">
        <v>351</v>
      </c>
      <c r="E10" s="135" t="s">
        <v>275</v>
      </c>
      <c r="F10" s="322"/>
      <c r="G10" s="269">
        <v>2800</v>
      </c>
      <c r="H10" s="599">
        <f t="shared" si="0"/>
        <v>1750</v>
      </c>
      <c r="I10" s="600"/>
      <c r="J10" s="601"/>
      <c r="K10" s="22">
        <v>4550</v>
      </c>
      <c r="L10" s="24" t="s">
        <v>344</v>
      </c>
      <c r="M10" s="544"/>
      <c r="N10" s="596"/>
      <c r="O10" s="597"/>
      <c r="P10" s="598"/>
      <c r="Q10" s="451"/>
      <c r="R10" s="452"/>
      <c r="S10" s="453"/>
    </row>
    <row r="11" spans="1:19" ht="25.5" customHeight="1">
      <c r="A11" s="7"/>
      <c r="B11" s="65"/>
      <c r="C11" s="376"/>
      <c r="D11" s="364" t="s">
        <v>162</v>
      </c>
      <c r="E11" s="135" t="s">
        <v>275</v>
      </c>
      <c r="F11" s="322"/>
      <c r="G11" s="269">
        <v>2250</v>
      </c>
      <c r="H11" s="599">
        <f t="shared" si="0"/>
        <v>3550</v>
      </c>
      <c r="I11" s="600"/>
      <c r="J11" s="601"/>
      <c r="K11" s="22">
        <v>5800</v>
      </c>
      <c r="L11" s="24" t="s">
        <v>344</v>
      </c>
      <c r="M11" s="544"/>
      <c r="N11" s="596"/>
      <c r="O11" s="597"/>
      <c r="P11" s="598"/>
      <c r="Q11" s="451" t="s">
        <v>311</v>
      </c>
      <c r="R11" s="452"/>
      <c r="S11" s="453"/>
    </row>
    <row r="12" spans="1:19" ht="25.5" customHeight="1">
      <c r="A12" s="7"/>
      <c r="B12" s="65"/>
      <c r="C12" s="376"/>
      <c r="D12" s="364" t="s">
        <v>163</v>
      </c>
      <c r="E12" s="135" t="s">
        <v>278</v>
      </c>
      <c r="F12" s="322"/>
      <c r="G12" s="269">
        <v>2050</v>
      </c>
      <c r="H12" s="599">
        <f t="shared" si="0"/>
        <v>4250</v>
      </c>
      <c r="I12" s="600"/>
      <c r="J12" s="601"/>
      <c r="K12" s="22">
        <v>6300</v>
      </c>
      <c r="L12" s="24" t="s">
        <v>344</v>
      </c>
      <c r="M12" s="544"/>
      <c r="N12" s="596"/>
      <c r="O12" s="597"/>
      <c r="P12" s="598"/>
      <c r="Q12" s="530" t="s">
        <v>409</v>
      </c>
      <c r="R12" s="452"/>
      <c r="S12" s="453"/>
    </row>
    <row r="13" spans="1:19" ht="25.5" customHeight="1">
      <c r="A13" s="7"/>
      <c r="B13" s="65"/>
      <c r="C13" s="376"/>
      <c r="D13" s="364" t="s">
        <v>164</v>
      </c>
      <c r="E13" s="135" t="s">
        <v>278</v>
      </c>
      <c r="F13" s="322"/>
      <c r="G13" s="269">
        <v>2400</v>
      </c>
      <c r="H13" s="599">
        <f t="shared" si="0"/>
        <v>1900</v>
      </c>
      <c r="I13" s="600"/>
      <c r="J13" s="601"/>
      <c r="K13" s="22">
        <v>4300</v>
      </c>
      <c r="L13" s="24" t="s">
        <v>344</v>
      </c>
      <c r="M13" s="544"/>
      <c r="N13" s="596"/>
      <c r="O13" s="597"/>
      <c r="P13" s="598"/>
      <c r="Q13" s="744"/>
      <c r="R13" s="745"/>
      <c r="S13" s="746"/>
    </row>
    <row r="14" spans="1:19" ht="25.5" customHeight="1">
      <c r="A14" s="7"/>
      <c r="B14" s="104"/>
      <c r="C14" s="379"/>
      <c r="D14" s="385" t="s">
        <v>165</v>
      </c>
      <c r="E14" s="135" t="s">
        <v>278</v>
      </c>
      <c r="F14" s="333"/>
      <c r="G14" s="294">
        <v>1450</v>
      </c>
      <c r="H14" s="599">
        <f t="shared" si="0"/>
        <v>2300</v>
      </c>
      <c r="I14" s="600"/>
      <c r="J14" s="601"/>
      <c r="K14" s="50">
        <v>3750</v>
      </c>
      <c r="L14" s="24" t="s">
        <v>343</v>
      </c>
      <c r="M14" s="544"/>
      <c r="N14" s="596"/>
      <c r="O14" s="597"/>
      <c r="P14" s="598"/>
      <c r="Q14" s="744"/>
      <c r="R14" s="745"/>
      <c r="S14" s="746"/>
    </row>
    <row r="15" spans="1:19" ht="25.5" customHeight="1">
      <c r="A15" s="7"/>
      <c r="B15" s="65"/>
      <c r="C15" s="376"/>
      <c r="D15" s="397" t="s">
        <v>166</v>
      </c>
      <c r="E15" s="135" t="s">
        <v>278</v>
      </c>
      <c r="F15" s="322"/>
      <c r="G15" s="269">
        <v>2350</v>
      </c>
      <c r="H15" s="599">
        <f t="shared" si="0"/>
        <v>3350</v>
      </c>
      <c r="I15" s="600"/>
      <c r="J15" s="601"/>
      <c r="K15" s="22">
        <v>5700</v>
      </c>
      <c r="L15" s="24" t="s">
        <v>344</v>
      </c>
      <c r="M15" s="544"/>
      <c r="N15" s="596"/>
      <c r="O15" s="597"/>
      <c r="P15" s="598"/>
      <c r="Q15" s="744"/>
      <c r="R15" s="745"/>
      <c r="S15" s="746"/>
    </row>
    <row r="16" spans="1:19" ht="25.5" customHeight="1">
      <c r="A16" s="7"/>
      <c r="B16" s="65"/>
      <c r="C16" s="376"/>
      <c r="D16" s="373" t="s">
        <v>167</v>
      </c>
      <c r="E16" s="135" t="s">
        <v>275</v>
      </c>
      <c r="F16" s="322"/>
      <c r="G16" s="269">
        <v>2050</v>
      </c>
      <c r="H16" s="599">
        <f t="shared" si="0"/>
        <v>4950</v>
      </c>
      <c r="I16" s="600"/>
      <c r="J16" s="601"/>
      <c r="K16" s="22">
        <v>7000</v>
      </c>
      <c r="L16" s="24" t="s">
        <v>343</v>
      </c>
      <c r="M16" s="544"/>
      <c r="N16" s="596"/>
      <c r="O16" s="597"/>
      <c r="P16" s="598"/>
      <c r="Q16" s="744"/>
      <c r="R16" s="745"/>
      <c r="S16" s="746"/>
    </row>
    <row r="17" spans="1:19" ht="25.5" customHeight="1">
      <c r="A17" s="7"/>
      <c r="B17" s="65"/>
      <c r="C17" s="376"/>
      <c r="D17" s="364" t="s">
        <v>168</v>
      </c>
      <c r="E17" s="135" t="s">
        <v>278</v>
      </c>
      <c r="F17" s="322"/>
      <c r="G17" s="269">
        <v>1950</v>
      </c>
      <c r="H17" s="599">
        <f t="shared" si="0"/>
        <v>3350</v>
      </c>
      <c r="I17" s="600"/>
      <c r="J17" s="601"/>
      <c r="K17" s="22">
        <v>5300</v>
      </c>
      <c r="L17" s="24" t="s">
        <v>343</v>
      </c>
      <c r="M17" s="544"/>
      <c r="N17" s="596"/>
      <c r="O17" s="597"/>
      <c r="P17" s="598"/>
      <c r="Q17" s="744"/>
      <c r="R17" s="745"/>
      <c r="S17" s="746"/>
    </row>
    <row r="18" spans="1:19" ht="25.5" customHeight="1">
      <c r="A18" s="7"/>
      <c r="B18" s="65"/>
      <c r="C18" s="376"/>
      <c r="D18" s="364" t="s">
        <v>169</v>
      </c>
      <c r="E18" s="135" t="s">
        <v>278</v>
      </c>
      <c r="F18" s="322"/>
      <c r="G18" s="269">
        <v>1350</v>
      </c>
      <c r="H18" s="599">
        <f t="shared" si="0"/>
        <v>1950</v>
      </c>
      <c r="I18" s="600"/>
      <c r="J18" s="601"/>
      <c r="K18" s="22">
        <v>3300</v>
      </c>
      <c r="L18" s="24" t="s">
        <v>343</v>
      </c>
      <c r="M18" s="544"/>
      <c r="N18" s="596"/>
      <c r="O18" s="597"/>
      <c r="P18" s="598"/>
      <c r="Q18" s="744"/>
      <c r="R18" s="745"/>
      <c r="S18" s="746"/>
    </row>
    <row r="19" spans="1:19" ht="25.5" customHeight="1">
      <c r="A19" s="7"/>
      <c r="B19" s="65"/>
      <c r="C19" s="376"/>
      <c r="D19" s="364" t="s">
        <v>170</v>
      </c>
      <c r="E19" s="135" t="s">
        <v>278</v>
      </c>
      <c r="F19" s="322"/>
      <c r="G19" s="269">
        <v>1600</v>
      </c>
      <c r="H19" s="599">
        <f t="shared" si="0"/>
        <v>1750</v>
      </c>
      <c r="I19" s="600"/>
      <c r="J19" s="601"/>
      <c r="K19" s="22">
        <v>3350</v>
      </c>
      <c r="L19" s="24" t="s">
        <v>343</v>
      </c>
      <c r="M19" s="544"/>
      <c r="N19" s="596"/>
      <c r="O19" s="597"/>
      <c r="P19" s="598"/>
      <c r="Q19" s="744"/>
      <c r="R19" s="745"/>
      <c r="S19" s="746"/>
    </row>
    <row r="20" spans="1:19" ht="25.5" customHeight="1">
      <c r="A20" s="7"/>
      <c r="B20" s="104"/>
      <c r="C20" s="399" t="s">
        <v>64</v>
      </c>
      <c r="D20" s="385" t="s">
        <v>171</v>
      </c>
      <c r="E20" s="135" t="s">
        <v>279</v>
      </c>
      <c r="F20" s="333"/>
      <c r="G20" s="294">
        <v>1300</v>
      </c>
      <c r="H20" s="710"/>
      <c r="I20" s="711"/>
      <c r="J20" s="712"/>
      <c r="K20" s="50">
        <f>G20</f>
        <v>1300</v>
      </c>
      <c r="L20" s="347"/>
      <c r="M20" s="544"/>
      <c r="N20" s="727"/>
      <c r="O20" s="728"/>
      <c r="P20" s="729"/>
      <c r="Q20" s="835" t="s">
        <v>319</v>
      </c>
      <c r="R20" s="836"/>
      <c r="S20" s="837"/>
    </row>
    <row r="21" spans="1:19" ht="25.5" customHeight="1">
      <c r="A21" s="7"/>
      <c r="B21" s="104"/>
      <c r="C21" s="399"/>
      <c r="D21" s="385"/>
      <c r="E21" s="105"/>
      <c r="F21" s="333"/>
      <c r="G21" s="294"/>
      <c r="H21" s="599">
        <f>K21-G21</f>
        <v>0</v>
      </c>
      <c r="I21" s="600"/>
      <c r="J21" s="601"/>
      <c r="K21" s="50"/>
      <c r="L21" s="80"/>
      <c r="M21" s="184"/>
      <c r="N21" s="801"/>
      <c r="O21" s="802"/>
      <c r="P21" s="803"/>
      <c r="Q21" s="838" t="s">
        <v>320</v>
      </c>
      <c r="R21" s="839"/>
      <c r="S21" s="840"/>
    </row>
    <row r="22" spans="1:19" ht="25.5" customHeight="1">
      <c r="A22" s="7"/>
      <c r="B22" s="104"/>
      <c r="C22" s="399" t="s">
        <v>141</v>
      </c>
      <c r="D22" s="385" t="s">
        <v>172</v>
      </c>
      <c r="E22" s="105" t="s">
        <v>282</v>
      </c>
      <c r="F22" s="333"/>
      <c r="G22" s="294">
        <v>950</v>
      </c>
      <c r="H22" s="710"/>
      <c r="I22" s="711"/>
      <c r="J22" s="712"/>
      <c r="K22" s="50">
        <f>G22</f>
        <v>950</v>
      </c>
      <c r="L22" s="350"/>
      <c r="M22" s="548"/>
      <c r="N22" s="727"/>
      <c r="O22" s="728"/>
      <c r="P22" s="729"/>
      <c r="Q22" s="829" t="s">
        <v>173</v>
      </c>
      <c r="R22" s="830"/>
      <c r="S22" s="831"/>
    </row>
    <row r="23" spans="1:19" ht="25.5" customHeight="1">
      <c r="A23" s="7"/>
      <c r="B23" s="104"/>
      <c r="C23" s="399" t="s">
        <v>141</v>
      </c>
      <c r="D23" s="385" t="s">
        <v>174</v>
      </c>
      <c r="E23" s="135" t="s">
        <v>279</v>
      </c>
      <c r="F23" s="333"/>
      <c r="G23" s="294">
        <v>1100</v>
      </c>
      <c r="H23" s="710"/>
      <c r="I23" s="711"/>
      <c r="J23" s="712"/>
      <c r="K23" s="50">
        <f>G23</f>
        <v>1100</v>
      </c>
      <c r="L23" s="347"/>
      <c r="M23" s="544"/>
      <c r="N23" s="727"/>
      <c r="O23" s="728"/>
      <c r="P23" s="729"/>
      <c r="Q23" s="832" t="s">
        <v>403</v>
      </c>
      <c r="R23" s="833"/>
      <c r="S23" s="834"/>
    </row>
    <row r="24" spans="1:19" ht="25.5" customHeight="1">
      <c r="A24" s="7"/>
      <c r="B24" s="104"/>
      <c r="C24" s="379"/>
      <c r="D24" s="385"/>
      <c r="E24" s="105"/>
      <c r="F24" s="333"/>
      <c r="G24" s="294"/>
      <c r="H24" s="599">
        <f>K24-G24</f>
        <v>0</v>
      </c>
      <c r="I24" s="600"/>
      <c r="J24" s="601"/>
      <c r="K24" s="50"/>
      <c r="L24" s="80"/>
      <c r="M24" s="51"/>
      <c r="N24" s="764"/>
      <c r="O24" s="765"/>
      <c r="P24" s="766"/>
      <c r="Q24" s="744"/>
      <c r="R24" s="745"/>
      <c r="S24" s="746"/>
    </row>
    <row r="25" spans="1:19" ht="25.5" customHeight="1" thickBot="1">
      <c r="A25" s="7"/>
      <c r="B25" s="81"/>
      <c r="C25" s="380"/>
      <c r="D25" s="387"/>
      <c r="E25" s="82"/>
      <c r="F25" s="334"/>
      <c r="G25" s="295"/>
      <c r="H25" s="599">
        <f>K25-G25</f>
        <v>0</v>
      </c>
      <c r="I25" s="600"/>
      <c r="J25" s="601"/>
      <c r="K25" s="83"/>
      <c r="L25" s="84"/>
      <c r="M25" s="85"/>
      <c r="N25" s="735"/>
      <c r="O25" s="736"/>
      <c r="P25" s="737"/>
      <c r="Q25" s="738"/>
      <c r="R25" s="739"/>
      <c r="S25" s="740"/>
    </row>
    <row r="26" spans="1:19" ht="25.5" customHeight="1" thickTop="1">
      <c r="A26" s="7"/>
      <c r="B26" s="86"/>
      <c r="C26" s="14"/>
      <c r="D26" s="87" t="str">
        <f>CONCATENATE(FIXED(COUNTA(D9:D25),0,0),"　店")</f>
        <v>14　店</v>
      </c>
      <c r="E26" s="64"/>
      <c r="F26" s="297"/>
      <c r="G26" s="296">
        <f>SUM(G9:G23)</f>
        <v>26700</v>
      </c>
      <c r="H26" s="594">
        <f>SUM(J25:J25)</f>
        <v>0</v>
      </c>
      <c r="I26" s="595"/>
      <c r="J26" s="313">
        <f>SUM(H9:J25)</f>
        <v>33150</v>
      </c>
      <c r="K26" s="151">
        <f>SUM(K9:K23)</f>
        <v>59850</v>
      </c>
      <c r="L26" s="10"/>
      <c r="M26" s="89">
        <f>SUM(M9:M23)</f>
        <v>0</v>
      </c>
      <c r="N26" s="741">
        <f>SUM(N9:P23)</f>
        <v>0</v>
      </c>
      <c r="O26" s="742"/>
      <c r="P26" s="743"/>
      <c r="Q26" s="744"/>
      <c r="R26" s="745"/>
      <c r="S26" s="746"/>
    </row>
    <row r="27" spans="1:19" ht="22.5" customHeight="1">
      <c r="A27" s="12"/>
      <c r="B27" s="90"/>
      <c r="C27" s="18"/>
      <c r="D27" s="91"/>
      <c r="E27" s="92"/>
      <c r="F27" s="92"/>
      <c r="G27" s="93"/>
      <c r="H27" s="93"/>
      <c r="I27" s="93"/>
      <c r="J27" s="59"/>
      <c r="K27" s="59"/>
      <c r="L27" s="8"/>
      <c r="M27" s="60"/>
      <c r="N27" s="828"/>
      <c r="O27" s="828"/>
      <c r="P27" s="828"/>
      <c r="Q27" s="644"/>
      <c r="R27" s="644"/>
      <c r="S27" s="644"/>
    </row>
    <row r="28" spans="2:19" ht="22.5" customHeight="1">
      <c r="B28" s="114" t="s">
        <v>175</v>
      </c>
      <c r="C28" s="11"/>
      <c r="D28" s="15"/>
      <c r="E28" s="94"/>
      <c r="F28" s="94"/>
      <c r="G28" s="95"/>
      <c r="H28" s="95"/>
      <c r="I28" s="95"/>
      <c r="J28" s="17"/>
      <c r="K28" s="17"/>
      <c r="L28" s="10"/>
      <c r="M28" s="88"/>
      <c r="N28" s="88"/>
      <c r="P28" s="17" t="s">
        <v>36</v>
      </c>
      <c r="Q28" s="641">
        <f>G41</f>
        <v>5200</v>
      </c>
      <c r="R28" s="641"/>
      <c r="S28" s="178" t="s">
        <v>7</v>
      </c>
    </row>
    <row r="29" spans="2:19" ht="22.5" customHeight="1">
      <c r="B29" s="96"/>
      <c r="C29" s="12"/>
      <c r="D29" s="15"/>
      <c r="E29" s="64"/>
      <c r="F29" s="64"/>
      <c r="G29" s="95"/>
      <c r="H29" s="95"/>
      <c r="I29" s="95"/>
      <c r="J29" s="17"/>
      <c r="K29" s="17"/>
      <c r="L29" s="10"/>
      <c r="M29" s="88"/>
      <c r="N29" s="88"/>
      <c r="P29" s="17" t="s">
        <v>37</v>
      </c>
      <c r="Q29" s="642">
        <f>K41</f>
        <v>5550</v>
      </c>
      <c r="R29" s="642"/>
      <c r="S29" s="178" t="s">
        <v>7</v>
      </c>
    </row>
    <row r="30" spans="2:19" ht="18" customHeight="1">
      <c r="B30" s="672" t="s">
        <v>8</v>
      </c>
      <c r="C30" s="570" t="s">
        <v>339</v>
      </c>
      <c r="D30" s="585"/>
      <c r="E30" s="585"/>
      <c r="F30" s="585"/>
      <c r="G30" s="585"/>
      <c r="H30" s="585"/>
      <c r="I30" s="585"/>
      <c r="J30" s="585"/>
      <c r="K30" s="585"/>
      <c r="L30" s="9" t="s">
        <v>346</v>
      </c>
      <c r="M30" s="639" t="s">
        <v>38</v>
      </c>
      <c r="N30" s="623" t="s">
        <v>338</v>
      </c>
      <c r="O30" s="619"/>
      <c r="P30" s="620"/>
      <c r="Q30" s="619" t="s">
        <v>40</v>
      </c>
      <c r="R30" s="619"/>
      <c r="S30" s="620"/>
    </row>
    <row r="31" spans="2:19" ht="18" customHeight="1">
      <c r="B31" s="734"/>
      <c r="C31" s="570" t="s">
        <v>41</v>
      </c>
      <c r="D31" s="585"/>
      <c r="E31" s="585"/>
      <c r="F31" s="266"/>
      <c r="G31" s="267" t="s">
        <v>337</v>
      </c>
      <c r="H31" s="570"/>
      <c r="I31" s="585"/>
      <c r="J31" s="307" t="s">
        <v>10</v>
      </c>
      <c r="K31" s="170" t="s">
        <v>11</v>
      </c>
      <c r="L31" s="9" t="s">
        <v>341</v>
      </c>
      <c r="M31" s="640"/>
      <c r="N31" s="624"/>
      <c r="O31" s="621"/>
      <c r="P31" s="622"/>
      <c r="Q31" s="662"/>
      <c r="R31" s="662"/>
      <c r="S31" s="663"/>
    </row>
    <row r="32" spans="2:19" ht="25.5" customHeight="1">
      <c r="B32" s="107" t="s">
        <v>176</v>
      </c>
      <c r="C32" s="400" t="s">
        <v>360</v>
      </c>
      <c r="D32" s="388" t="s">
        <v>177</v>
      </c>
      <c r="E32" s="275" t="s">
        <v>350</v>
      </c>
      <c r="F32" s="336"/>
      <c r="G32" s="531">
        <v>2300</v>
      </c>
      <c r="H32" s="599">
        <f>K32-G32</f>
        <v>350</v>
      </c>
      <c r="I32" s="600"/>
      <c r="J32" s="601"/>
      <c r="K32" s="99">
        <v>2650</v>
      </c>
      <c r="L32" s="10" t="s">
        <v>344</v>
      </c>
      <c r="M32" s="544"/>
      <c r="N32" s="596"/>
      <c r="O32" s="597"/>
      <c r="P32" s="598"/>
      <c r="Q32" s="795" t="s">
        <v>321</v>
      </c>
      <c r="R32" s="796"/>
      <c r="S32" s="797"/>
    </row>
    <row r="33" spans="2:19" ht="25.5" customHeight="1">
      <c r="B33" s="108"/>
      <c r="C33" s="381"/>
      <c r="D33" s="364"/>
      <c r="E33" s="135"/>
      <c r="F33" s="322"/>
      <c r="G33" s="71"/>
      <c r="H33" s="599">
        <f>K33-G33</f>
        <v>0</v>
      </c>
      <c r="I33" s="600"/>
      <c r="J33" s="601"/>
      <c r="K33" s="22"/>
      <c r="L33" s="2"/>
      <c r="M33" s="185"/>
      <c r="N33" s="801"/>
      <c r="O33" s="802"/>
      <c r="P33" s="803"/>
      <c r="Q33" s="792" t="s">
        <v>378</v>
      </c>
      <c r="R33" s="793"/>
      <c r="S33" s="794"/>
    </row>
    <row r="34" spans="2:23" ht="25.5" customHeight="1">
      <c r="B34" s="69" t="s">
        <v>332</v>
      </c>
      <c r="C34" s="381" t="s">
        <v>141</v>
      </c>
      <c r="D34" s="364" t="s">
        <v>178</v>
      </c>
      <c r="E34" s="135" t="s">
        <v>330</v>
      </c>
      <c r="F34" s="322"/>
      <c r="G34" s="71"/>
      <c r="H34" s="599">
        <f>K34-G34</f>
        <v>0</v>
      </c>
      <c r="I34" s="600"/>
      <c r="J34" s="601"/>
      <c r="K34" s="22"/>
      <c r="L34" s="2"/>
      <c r="M34" s="185"/>
      <c r="N34" s="801"/>
      <c r="O34" s="802"/>
      <c r="P34" s="803"/>
      <c r="Q34" s="778" t="s">
        <v>359</v>
      </c>
      <c r="R34" s="725"/>
      <c r="S34" s="726"/>
      <c r="U34" s="250"/>
      <c r="V34" s="250"/>
      <c r="W34" s="250"/>
    </row>
    <row r="35" spans="2:19" ht="25.5" customHeight="1">
      <c r="B35" s="109"/>
      <c r="C35" s="399"/>
      <c r="D35" s="385"/>
      <c r="E35" s="160"/>
      <c r="F35" s="333"/>
      <c r="G35" s="110"/>
      <c r="H35" s="789">
        <f>K35-G35</f>
        <v>0</v>
      </c>
      <c r="I35" s="790"/>
      <c r="J35" s="791"/>
      <c r="K35" s="50"/>
      <c r="L35" s="111"/>
      <c r="M35" s="545"/>
      <c r="N35" s="809"/>
      <c r="O35" s="810"/>
      <c r="P35" s="811"/>
      <c r="Q35" s="519" t="s">
        <v>410</v>
      </c>
      <c r="R35" s="520"/>
      <c r="S35" s="521"/>
    </row>
    <row r="36" spans="2:23" ht="25.5" customHeight="1">
      <c r="B36" s="749" t="s">
        <v>361</v>
      </c>
      <c r="C36" s="401" t="s">
        <v>148</v>
      </c>
      <c r="D36" s="384" t="s">
        <v>179</v>
      </c>
      <c r="E36" s="159" t="s">
        <v>279</v>
      </c>
      <c r="F36" s="332"/>
      <c r="G36" s="214">
        <v>850</v>
      </c>
      <c r="H36" s="822"/>
      <c r="I36" s="823"/>
      <c r="J36" s="824"/>
      <c r="K36" s="47">
        <f>G36</f>
        <v>850</v>
      </c>
      <c r="L36" s="351"/>
      <c r="M36" s="544"/>
      <c r="N36" s="813"/>
      <c r="O36" s="814"/>
      <c r="P36" s="815"/>
      <c r="Q36" s="523" t="s">
        <v>358</v>
      </c>
      <c r="R36" s="524"/>
      <c r="S36" s="525"/>
      <c r="U36" s="250"/>
      <c r="V36" s="250"/>
      <c r="W36" s="250"/>
    </row>
    <row r="37" spans="2:19" ht="25.5" customHeight="1">
      <c r="B37" s="751"/>
      <c r="C37" s="381"/>
      <c r="D37" s="364" t="s">
        <v>180</v>
      </c>
      <c r="E37" s="135" t="s">
        <v>279</v>
      </c>
      <c r="F37" s="322"/>
      <c r="G37" s="71">
        <v>850</v>
      </c>
      <c r="H37" s="710"/>
      <c r="I37" s="711"/>
      <c r="J37" s="712"/>
      <c r="K37" s="22">
        <f>G37</f>
        <v>850</v>
      </c>
      <c r="L37" s="347"/>
      <c r="M37" s="544"/>
      <c r="N37" s="727"/>
      <c r="O37" s="728"/>
      <c r="P37" s="729"/>
      <c r="Q37" s="698" t="s">
        <v>362</v>
      </c>
      <c r="R37" s="699"/>
      <c r="S37" s="700"/>
    </row>
    <row r="38" spans="2:19" ht="25.5" customHeight="1">
      <c r="B38" s="812"/>
      <c r="C38" s="402" t="s">
        <v>151</v>
      </c>
      <c r="D38" s="404" t="s">
        <v>181</v>
      </c>
      <c r="E38" s="276" t="s">
        <v>279</v>
      </c>
      <c r="F38" s="337"/>
      <c r="G38" s="225">
        <v>1200</v>
      </c>
      <c r="H38" s="825"/>
      <c r="I38" s="826"/>
      <c r="J38" s="827"/>
      <c r="K38" s="208">
        <f>G38</f>
        <v>1200</v>
      </c>
      <c r="L38" s="352"/>
      <c r="M38" s="547"/>
      <c r="N38" s="816"/>
      <c r="O38" s="817"/>
      <c r="P38" s="818"/>
      <c r="Q38" s="819" t="s">
        <v>404</v>
      </c>
      <c r="R38" s="820"/>
      <c r="S38" s="821"/>
    </row>
    <row r="39" spans="2:19" ht="25.5" customHeight="1">
      <c r="B39" s="79"/>
      <c r="C39" s="403"/>
      <c r="D39" s="177"/>
      <c r="F39" s="323"/>
      <c r="G39" s="19"/>
      <c r="H39" s="798">
        <f>K39-G39</f>
        <v>0</v>
      </c>
      <c r="I39" s="799"/>
      <c r="J39" s="800"/>
      <c r="K39" s="39"/>
      <c r="L39" s="39"/>
      <c r="N39" s="741"/>
      <c r="O39" s="742"/>
      <c r="P39" s="743"/>
      <c r="Q39" s="806" t="s">
        <v>363</v>
      </c>
      <c r="R39" s="807"/>
      <c r="S39" s="808"/>
    </row>
    <row r="40" spans="2:19" ht="25.5" customHeight="1" thickBot="1">
      <c r="B40" s="72"/>
      <c r="C40" s="376"/>
      <c r="D40" s="367"/>
      <c r="E40" s="66"/>
      <c r="F40" s="322"/>
      <c r="G40" s="71"/>
      <c r="H40" s="599">
        <f>K40-G40</f>
        <v>0</v>
      </c>
      <c r="I40" s="600"/>
      <c r="J40" s="601"/>
      <c r="K40" s="22"/>
      <c r="L40" s="24"/>
      <c r="M40" s="25"/>
      <c r="N40" s="764"/>
      <c r="O40" s="765"/>
      <c r="P40" s="766"/>
      <c r="Q40" s="680"/>
      <c r="R40" s="680"/>
      <c r="S40" s="681"/>
    </row>
    <row r="41" spans="2:19" ht="25.5" customHeight="1" thickTop="1">
      <c r="B41" s="31"/>
      <c r="C41" s="31"/>
      <c r="D41" s="32" t="str">
        <f>CONCATENATE(FIXED(COUNTA(D32,D36:D38),0,0),"　店")</f>
        <v>4　店</v>
      </c>
      <c r="E41" s="30"/>
      <c r="F41" s="31"/>
      <c r="G41" s="180">
        <f>SUM(G32:G38)</f>
        <v>5200</v>
      </c>
      <c r="H41" s="594">
        <f>SUM(J39:J40)</f>
        <v>0</v>
      </c>
      <c r="I41" s="595"/>
      <c r="J41" s="313">
        <f>SUM(H32:J40)</f>
        <v>350</v>
      </c>
      <c r="K41" s="179">
        <f>SUM(K32:K38)</f>
        <v>5550</v>
      </c>
      <c r="L41" s="33"/>
      <c r="M41" s="34">
        <f>SUM(M32:M38)</f>
        <v>0</v>
      </c>
      <c r="N41" s="654">
        <f>SUM(N32:P38)</f>
        <v>0</v>
      </c>
      <c r="O41" s="655"/>
      <c r="P41" s="656"/>
      <c r="Q41" s="804"/>
      <c r="R41" s="804"/>
      <c r="S41" s="805"/>
    </row>
    <row r="42" ht="13.5">
      <c r="B42" s="248" t="s">
        <v>381</v>
      </c>
    </row>
    <row r="43" ht="13.5">
      <c r="B43" s="257"/>
    </row>
    <row r="44" spans="2:32" ht="17.25">
      <c r="B44" s="237" t="s">
        <v>369</v>
      </c>
      <c r="C44" s="238"/>
      <c r="D44" s="239"/>
      <c r="E44" s="240"/>
      <c r="F44" s="240"/>
      <c r="G44" s="241"/>
      <c r="H44" s="241"/>
      <c r="I44" s="241"/>
      <c r="J44" s="239"/>
      <c r="K44" s="239"/>
      <c r="L44" s="239"/>
      <c r="M44" s="240"/>
      <c r="N44" s="242"/>
      <c r="O44" s="239"/>
      <c r="P44" s="239"/>
      <c r="Q44" s="239"/>
      <c r="R44" s="240"/>
      <c r="S44" s="243"/>
      <c r="T44" s="239"/>
      <c r="U44" s="239"/>
      <c r="V44" s="239"/>
      <c r="W44" s="240"/>
      <c r="X44" s="242"/>
      <c r="Y44" s="239"/>
      <c r="Z44" s="239"/>
      <c r="AA44" s="239"/>
      <c r="AB44" s="240"/>
      <c r="AC44" s="243"/>
      <c r="AD44" s="244"/>
      <c r="AE44" s="245"/>
      <c r="AF44" s="246"/>
    </row>
    <row r="45" spans="2:32" ht="13.5" customHeight="1">
      <c r="B45" s="248" t="s">
        <v>371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</row>
    <row r="46" spans="2:32" ht="13.5">
      <c r="B46" s="248" t="s">
        <v>372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</row>
    <row r="47" spans="2:32" ht="13.5" customHeight="1">
      <c r="B47" s="237" t="s">
        <v>373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</row>
    <row r="48" spans="2:32" ht="13.5">
      <c r="B48" s="248" t="s">
        <v>374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</row>
    <row r="49" spans="2:32" ht="13.5">
      <c r="B49" s="237" t="s">
        <v>370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</row>
  </sheetData>
  <sheetProtection password="CC41" sheet="1"/>
  <mergeCells count="107">
    <mergeCell ref="H13:J13"/>
    <mergeCell ref="H9:J9"/>
    <mergeCell ref="N3:O3"/>
    <mergeCell ref="P3:R3"/>
    <mergeCell ref="C2:F2"/>
    <mergeCell ref="B7:B8"/>
    <mergeCell ref="M7:M8"/>
    <mergeCell ref="N7:P8"/>
    <mergeCell ref="Q7:S8"/>
    <mergeCell ref="Q5:R5"/>
    <mergeCell ref="Q6:R6"/>
    <mergeCell ref="C8:E8"/>
    <mergeCell ref="N14:P14"/>
    <mergeCell ref="Q14:S14"/>
    <mergeCell ref="N9:P9"/>
    <mergeCell ref="Q9:S9"/>
    <mergeCell ref="N11:P11"/>
    <mergeCell ref="N10:P10"/>
    <mergeCell ref="N12:P12"/>
    <mergeCell ref="N13:P13"/>
    <mergeCell ref="Q13:S13"/>
    <mergeCell ref="N17:P17"/>
    <mergeCell ref="Q17:S17"/>
    <mergeCell ref="N18:P18"/>
    <mergeCell ref="Q18:S18"/>
    <mergeCell ref="N15:P15"/>
    <mergeCell ref="Q15:S15"/>
    <mergeCell ref="N16:P16"/>
    <mergeCell ref="Q16:S16"/>
    <mergeCell ref="N19:P19"/>
    <mergeCell ref="Q19:S19"/>
    <mergeCell ref="N20:P20"/>
    <mergeCell ref="Q20:S20"/>
    <mergeCell ref="N21:P21"/>
    <mergeCell ref="Q21:S21"/>
    <mergeCell ref="Q26:S26"/>
    <mergeCell ref="N22:P22"/>
    <mergeCell ref="Q22:S22"/>
    <mergeCell ref="N23:P23"/>
    <mergeCell ref="Q23:S23"/>
    <mergeCell ref="N24:P24"/>
    <mergeCell ref="Q24:S24"/>
    <mergeCell ref="Q34:S34"/>
    <mergeCell ref="N27:P27"/>
    <mergeCell ref="Q27:S27"/>
    <mergeCell ref="B30:B31"/>
    <mergeCell ref="M30:M31"/>
    <mergeCell ref="N30:P31"/>
    <mergeCell ref="Q30:S31"/>
    <mergeCell ref="Q28:R28"/>
    <mergeCell ref="Q29:R29"/>
    <mergeCell ref="C31:E31"/>
    <mergeCell ref="B36:B38"/>
    <mergeCell ref="N36:P36"/>
    <mergeCell ref="N37:P37"/>
    <mergeCell ref="Q37:S37"/>
    <mergeCell ref="N38:P38"/>
    <mergeCell ref="Q38:S38"/>
    <mergeCell ref="H36:J36"/>
    <mergeCell ref="H37:J37"/>
    <mergeCell ref="H38:J38"/>
    <mergeCell ref="Q41:S41"/>
    <mergeCell ref="N39:P39"/>
    <mergeCell ref="Q39:S39"/>
    <mergeCell ref="N40:P40"/>
    <mergeCell ref="Q40:S40"/>
    <mergeCell ref="N35:P35"/>
    <mergeCell ref="H41:I41"/>
    <mergeCell ref="H26:I26"/>
    <mergeCell ref="H39:J39"/>
    <mergeCell ref="H40:J40"/>
    <mergeCell ref="H33:J33"/>
    <mergeCell ref="N41:P41"/>
    <mergeCell ref="N32:P32"/>
    <mergeCell ref="N33:P33"/>
    <mergeCell ref="N34:P34"/>
    <mergeCell ref="C30:K30"/>
    <mergeCell ref="H22:J22"/>
    <mergeCell ref="H23:J23"/>
    <mergeCell ref="R2:S2"/>
    <mergeCell ref="M2:P2"/>
    <mergeCell ref="H31:I31"/>
    <mergeCell ref="Q32:S32"/>
    <mergeCell ref="H2:K2"/>
    <mergeCell ref="N25:P25"/>
    <mergeCell ref="Q25:S25"/>
    <mergeCell ref="N26:P26"/>
    <mergeCell ref="Q33:S33"/>
    <mergeCell ref="H20:J20"/>
    <mergeCell ref="C3:K3"/>
    <mergeCell ref="H10:J10"/>
    <mergeCell ref="H14:J14"/>
    <mergeCell ref="H34:J34"/>
    <mergeCell ref="H19:J19"/>
    <mergeCell ref="H24:J24"/>
    <mergeCell ref="H21:J21"/>
    <mergeCell ref="H17:J17"/>
    <mergeCell ref="H35:J35"/>
    <mergeCell ref="C7:K7"/>
    <mergeCell ref="H8:I8"/>
    <mergeCell ref="H11:J11"/>
    <mergeCell ref="H12:J12"/>
    <mergeCell ref="H15:J15"/>
    <mergeCell ref="H16:J16"/>
    <mergeCell ref="H25:J25"/>
    <mergeCell ref="H32:J32"/>
    <mergeCell ref="H18:J18"/>
  </mergeCells>
  <conditionalFormatting sqref="M36:M38 M32 M22:M23 M9:M20">
    <cfRule type="expression" priority="3" dxfId="0">
      <formula>OR(G9&lt;M9,MOD(M9,50))</formula>
    </cfRule>
  </conditionalFormatting>
  <conditionalFormatting sqref="N32:P32 N9:P19">
    <cfRule type="expression" priority="1" dxfId="0">
      <formula>OR(N9&gt;H9,MOD(N9,50))</formula>
    </cfRule>
    <cfRule type="expression" priority="2" dxfId="0">
      <formula>AND(G9&lt;&gt;M9,N9&lt;&gt;"")</formula>
    </cfRule>
  </conditionalFormatting>
  <dataValidations count="4">
    <dataValidation operator="lessThanOrEqual" allowBlank="1" showInputMessage="1" showErrorMessage="1" sqref="C44:AC44 B42:B49"/>
    <dataValidation type="custom" showInputMessage="1" showErrorMessage="1" sqref="N34:P34">
      <formula1>M34=G34</formula1>
    </dataValidation>
    <dataValidation errorStyle="warning" type="custom" allowBlank="1" showInputMessage="1" showErrorMessage="1" errorTitle="数値エラー" error="基本部数を超えているか50枚単位ではありません。" sqref="M9:M20 M22:M23 M32 M36:M38">
      <formula1>AND(M9&lt;=G9,MOD(M9,50)=0)</formula1>
    </dataValidation>
    <dataValidation type="custom" showInputMessage="1" showErrorMessage="1" errorTitle="折込数を確認してください" error="折込数が未入力、または正しい数値が入力されていません。" sqref="N9:P19 N32:P32">
      <formula1>AND(M9=G9,MOD(M9,50)=0)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3"/>
  <headerFooter alignWithMargins="0">
    <oddFooter>&amp;R2021年4月現在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5"/>
  <sheetViews>
    <sheetView showGridLines="0" showZeros="0" zoomScale="75" zoomScaleNormal="75" workbookViewId="0" topLeftCell="A1">
      <selection activeCell="M9" sqref="M9"/>
    </sheetView>
  </sheetViews>
  <sheetFormatPr defaultColWidth="9.00390625" defaultRowHeight="13.5"/>
  <cols>
    <col min="1" max="1" width="0.875" style="1" customWidth="1"/>
    <col min="2" max="2" width="10.125" style="1" customWidth="1"/>
    <col min="3" max="3" width="3.75390625" style="1" customWidth="1"/>
    <col min="4" max="4" width="10.875" style="1" customWidth="1"/>
    <col min="5" max="5" width="3.875" style="1" customWidth="1"/>
    <col min="6" max="6" width="2.875" style="1" customWidth="1"/>
    <col min="7" max="7" width="9.25390625" style="1" customWidth="1"/>
    <col min="8" max="9" width="1.4921875" style="1" customWidth="1"/>
    <col min="10" max="10" width="9.25390625" style="1" customWidth="1"/>
    <col min="11" max="11" width="11.125" style="1" customWidth="1"/>
    <col min="12" max="12" width="9.875" style="1" customWidth="1"/>
    <col min="13" max="13" width="14.625" style="1" customWidth="1"/>
    <col min="14" max="14" width="4.00390625" style="1" customWidth="1"/>
    <col min="15" max="15" width="4.125" style="1" customWidth="1"/>
    <col min="16" max="16" width="7.00390625" style="1" customWidth="1"/>
    <col min="17" max="19" width="9.125" style="1" customWidth="1"/>
    <col min="20" max="16384" width="9.00390625" style="1" customWidth="1"/>
  </cols>
  <sheetData>
    <row r="1" ht="4.5" customHeight="1"/>
    <row r="2" spans="2:28" ht="39" customHeight="1">
      <c r="B2" s="6" t="s">
        <v>182</v>
      </c>
      <c r="C2" s="855">
        <f>'表紙'!B4</f>
        <v>0</v>
      </c>
      <c r="D2" s="855"/>
      <c r="E2" s="855"/>
      <c r="F2" s="856"/>
      <c r="G2" s="6" t="s">
        <v>34</v>
      </c>
      <c r="H2" s="863">
        <f>'表紙'!B6</f>
        <v>0</v>
      </c>
      <c r="I2" s="863"/>
      <c r="J2" s="863"/>
      <c r="K2" s="864"/>
      <c r="L2" s="6" t="s">
        <v>2</v>
      </c>
      <c r="M2" s="591">
        <f>'表紙'!C4</f>
        <v>0</v>
      </c>
      <c r="N2" s="591"/>
      <c r="O2" s="591"/>
      <c r="P2" s="591"/>
      <c r="Q2" s="6" t="s">
        <v>183</v>
      </c>
      <c r="R2" s="589">
        <f>'表紙'!K4</f>
        <v>0</v>
      </c>
      <c r="S2" s="590"/>
      <c r="T2" s="251"/>
      <c r="U2" s="251"/>
      <c r="V2" s="251"/>
      <c r="W2" s="251"/>
      <c r="X2" s="251"/>
      <c r="Y2" s="251"/>
      <c r="Z2" s="251"/>
      <c r="AA2" s="251"/>
      <c r="AB2" s="251"/>
    </row>
    <row r="3" spans="2:28" ht="39" customHeight="1">
      <c r="B3" s="6" t="s">
        <v>5</v>
      </c>
      <c r="C3" s="591">
        <f>'表紙'!C6</f>
        <v>0</v>
      </c>
      <c r="D3" s="591"/>
      <c r="E3" s="591"/>
      <c r="F3" s="591"/>
      <c r="G3" s="591"/>
      <c r="H3" s="591"/>
      <c r="I3" s="591"/>
      <c r="J3" s="591"/>
      <c r="K3" s="858"/>
      <c r="L3" s="6" t="s">
        <v>3</v>
      </c>
      <c r="M3" s="541">
        <f>'表紙'!H4</f>
        <v>0</v>
      </c>
      <c r="N3" s="861" t="s">
        <v>6</v>
      </c>
      <c r="O3" s="862"/>
      <c r="P3" s="857">
        <f>SUM(M27)</f>
        <v>0</v>
      </c>
      <c r="Q3" s="857"/>
      <c r="R3" s="857"/>
      <c r="S3" s="113" t="s">
        <v>7</v>
      </c>
      <c r="T3" s="251"/>
      <c r="U3" s="251"/>
      <c r="V3" s="251"/>
      <c r="W3" s="251"/>
      <c r="X3" s="251"/>
      <c r="Y3" s="251"/>
      <c r="Z3" s="251"/>
      <c r="AA3" s="251"/>
      <c r="AB3" s="251"/>
    </row>
    <row r="4" spans="20:28" ht="23.25" customHeight="1">
      <c r="T4" s="251"/>
      <c r="U4" s="251"/>
      <c r="V4" s="251"/>
      <c r="W4" s="251"/>
      <c r="X4" s="251"/>
      <c r="Y4" s="251"/>
      <c r="Z4" s="251"/>
      <c r="AA4" s="251"/>
      <c r="AB4" s="251"/>
    </row>
    <row r="5" spans="2:28" ht="23.25" customHeight="1">
      <c r="B5" s="114" t="s">
        <v>184</v>
      </c>
      <c r="M5" s="177"/>
      <c r="N5" s="177"/>
      <c r="P5" s="174" t="s">
        <v>185</v>
      </c>
      <c r="Q5" s="859">
        <f>F27</f>
        <v>28200</v>
      </c>
      <c r="R5" s="859"/>
      <c r="S5" s="176" t="s">
        <v>7</v>
      </c>
      <c r="T5" s="251"/>
      <c r="U5" s="251"/>
      <c r="V5" s="251"/>
      <c r="W5" s="251"/>
      <c r="X5" s="251"/>
      <c r="Y5" s="251"/>
      <c r="Z5" s="251"/>
      <c r="AA5" s="251"/>
      <c r="AB5" s="251"/>
    </row>
    <row r="6" spans="2:28" ht="23.25" customHeight="1">
      <c r="B6" s="115"/>
      <c r="M6" s="177"/>
      <c r="N6" s="177"/>
      <c r="P6" s="273" t="s">
        <v>37</v>
      </c>
      <c r="Q6" s="860"/>
      <c r="R6" s="860"/>
      <c r="S6" s="176" t="s">
        <v>7</v>
      </c>
      <c r="T6" s="251"/>
      <c r="U6" s="251"/>
      <c r="V6" s="251"/>
      <c r="W6" s="251"/>
      <c r="X6" s="251"/>
      <c r="Y6" s="251"/>
      <c r="Z6" s="251"/>
      <c r="AA6" s="251"/>
      <c r="AB6" s="251"/>
    </row>
    <row r="7" spans="2:28" ht="18" customHeight="1">
      <c r="B7" s="637" t="s">
        <v>8</v>
      </c>
      <c r="C7" s="570" t="s">
        <v>339</v>
      </c>
      <c r="D7" s="664"/>
      <c r="E7" s="664"/>
      <c r="F7" s="664"/>
      <c r="G7" s="664"/>
      <c r="H7" s="664"/>
      <c r="I7" s="664"/>
      <c r="J7" s="664"/>
      <c r="K7" s="664"/>
      <c r="L7" s="170" t="s">
        <v>346</v>
      </c>
      <c r="M7" s="639" t="s">
        <v>38</v>
      </c>
      <c r="N7" s="623" t="s">
        <v>345</v>
      </c>
      <c r="O7" s="619"/>
      <c r="P7" s="620"/>
      <c r="Q7" s="623" t="s">
        <v>40</v>
      </c>
      <c r="R7" s="619"/>
      <c r="S7" s="620"/>
      <c r="T7" s="251"/>
      <c r="U7" s="251"/>
      <c r="V7" s="251"/>
      <c r="W7" s="251"/>
      <c r="X7" s="251"/>
      <c r="Y7" s="251"/>
      <c r="Z7" s="251"/>
      <c r="AA7" s="251"/>
      <c r="AB7" s="251"/>
    </row>
    <row r="8" spans="2:28" ht="18" customHeight="1">
      <c r="B8" s="638"/>
      <c r="C8" s="570" t="s">
        <v>41</v>
      </c>
      <c r="D8" s="585"/>
      <c r="E8" s="571"/>
      <c r="F8" s="306"/>
      <c r="G8" s="267" t="s">
        <v>397</v>
      </c>
      <c r="H8" s="570"/>
      <c r="I8" s="585"/>
      <c r="J8" s="307" t="s">
        <v>10</v>
      </c>
      <c r="K8" s="170" t="s">
        <v>11</v>
      </c>
      <c r="L8" s="9" t="s">
        <v>341</v>
      </c>
      <c r="M8" s="640"/>
      <c r="N8" s="624"/>
      <c r="O8" s="621"/>
      <c r="P8" s="622"/>
      <c r="Q8" s="624"/>
      <c r="R8" s="621"/>
      <c r="S8" s="622"/>
      <c r="T8" s="251"/>
      <c r="U8" s="251"/>
      <c r="V8" s="251"/>
      <c r="W8" s="251"/>
      <c r="X8" s="251"/>
      <c r="Y8" s="251"/>
      <c r="Z8" s="251"/>
      <c r="AA8" s="251"/>
      <c r="AB8" s="251"/>
    </row>
    <row r="9" spans="2:28" ht="25.5" customHeight="1">
      <c r="B9" s="14"/>
      <c r="C9" s="405"/>
      <c r="D9" s="369" t="s">
        <v>186</v>
      </c>
      <c r="E9" s="153" t="s">
        <v>275</v>
      </c>
      <c r="F9" s="527"/>
      <c r="G9" s="222">
        <v>2150</v>
      </c>
      <c r="H9" s="710"/>
      <c r="I9" s="711"/>
      <c r="J9" s="712"/>
      <c r="K9" s="222">
        <f>G9</f>
        <v>2150</v>
      </c>
      <c r="L9" s="353"/>
      <c r="M9" s="544"/>
      <c r="N9" s="875"/>
      <c r="O9" s="876"/>
      <c r="P9" s="877"/>
      <c r="Q9" s="436"/>
      <c r="R9" s="437"/>
      <c r="S9" s="438"/>
      <c r="T9" s="251"/>
      <c r="U9" s="251"/>
      <c r="V9" s="251"/>
      <c r="W9" s="251"/>
      <c r="X9" s="251"/>
      <c r="Y9" s="251"/>
      <c r="Z9" s="251"/>
      <c r="AA9" s="251"/>
      <c r="AB9" s="251"/>
    </row>
    <row r="10" spans="2:28" ht="25.5" customHeight="1">
      <c r="B10" s="3"/>
      <c r="C10" s="376"/>
      <c r="D10" s="367" t="s">
        <v>187</v>
      </c>
      <c r="E10" s="154" t="s">
        <v>275</v>
      </c>
      <c r="F10" s="335"/>
      <c r="G10" s="116">
        <v>1950</v>
      </c>
      <c r="H10" s="710"/>
      <c r="I10" s="711"/>
      <c r="J10" s="712"/>
      <c r="K10" s="116">
        <f aca="true" t="shared" si="0" ref="K10:K16">G10</f>
        <v>1950</v>
      </c>
      <c r="L10" s="347"/>
      <c r="M10" s="544"/>
      <c r="N10" s="847"/>
      <c r="O10" s="848"/>
      <c r="P10" s="849"/>
      <c r="Q10" s="439"/>
      <c r="R10" s="440"/>
      <c r="S10" s="441"/>
      <c r="T10" s="251"/>
      <c r="U10" s="251"/>
      <c r="V10" s="251"/>
      <c r="W10" s="251"/>
      <c r="X10" s="251"/>
      <c r="Y10" s="251"/>
      <c r="Z10" s="251"/>
      <c r="AA10" s="251"/>
      <c r="AB10" s="251"/>
    </row>
    <row r="11" spans="2:28" ht="25.5" customHeight="1">
      <c r="B11" s="3"/>
      <c r="C11" s="376"/>
      <c r="D11" s="367" t="s">
        <v>188</v>
      </c>
      <c r="E11" s="154" t="s">
        <v>275</v>
      </c>
      <c r="F11" s="335"/>
      <c r="G11" s="116">
        <v>2150</v>
      </c>
      <c r="H11" s="710"/>
      <c r="I11" s="711"/>
      <c r="J11" s="712"/>
      <c r="K11" s="116">
        <f t="shared" si="0"/>
        <v>2150</v>
      </c>
      <c r="L11" s="347"/>
      <c r="M11" s="544"/>
      <c r="N11" s="847"/>
      <c r="O11" s="848"/>
      <c r="P11" s="849"/>
      <c r="Q11" s="439"/>
      <c r="R11" s="440"/>
      <c r="S11" s="441"/>
      <c r="T11" s="251"/>
      <c r="U11" s="251"/>
      <c r="V11" s="251"/>
      <c r="W11" s="251"/>
      <c r="X11" s="251"/>
      <c r="Y11" s="251"/>
      <c r="Z11" s="251"/>
      <c r="AA11" s="251"/>
      <c r="AB11" s="251"/>
    </row>
    <row r="12" spans="2:28" ht="25.5" customHeight="1">
      <c r="B12" s="3"/>
      <c r="C12" s="376"/>
      <c r="D12" s="367" t="s">
        <v>189</v>
      </c>
      <c r="E12" s="154" t="s">
        <v>275</v>
      </c>
      <c r="F12" s="335"/>
      <c r="G12" s="116">
        <v>1850</v>
      </c>
      <c r="H12" s="710"/>
      <c r="I12" s="711"/>
      <c r="J12" s="712"/>
      <c r="K12" s="116">
        <f t="shared" si="0"/>
        <v>1850</v>
      </c>
      <c r="L12" s="347"/>
      <c r="M12" s="544"/>
      <c r="N12" s="847"/>
      <c r="O12" s="848"/>
      <c r="P12" s="849"/>
      <c r="Q12" s="439"/>
      <c r="R12" s="440"/>
      <c r="S12" s="441"/>
      <c r="T12" s="251"/>
      <c r="U12" s="251"/>
      <c r="V12" s="251"/>
      <c r="W12" s="251"/>
      <c r="X12" s="251"/>
      <c r="Y12" s="251"/>
      <c r="Z12" s="251"/>
      <c r="AA12" s="251"/>
      <c r="AB12" s="251"/>
    </row>
    <row r="13" spans="2:28" ht="25.5" customHeight="1">
      <c r="B13" s="3"/>
      <c r="C13" s="376"/>
      <c r="D13" s="367" t="s">
        <v>190</v>
      </c>
      <c r="E13" s="154" t="s">
        <v>275</v>
      </c>
      <c r="F13" s="335"/>
      <c r="G13" s="116">
        <v>1950</v>
      </c>
      <c r="H13" s="710"/>
      <c r="I13" s="711"/>
      <c r="J13" s="712"/>
      <c r="K13" s="116">
        <f t="shared" si="0"/>
        <v>1950</v>
      </c>
      <c r="L13" s="347"/>
      <c r="M13" s="544"/>
      <c r="N13" s="847"/>
      <c r="O13" s="848"/>
      <c r="P13" s="849"/>
      <c r="Q13" s="439"/>
      <c r="R13" s="440"/>
      <c r="S13" s="441"/>
      <c r="T13" s="251"/>
      <c r="U13" s="251"/>
      <c r="V13" s="251"/>
      <c r="W13" s="251"/>
      <c r="X13" s="251"/>
      <c r="Y13" s="251"/>
      <c r="Z13" s="251"/>
      <c r="AA13" s="251"/>
      <c r="AB13" s="251"/>
    </row>
    <row r="14" spans="2:28" ht="25.5" customHeight="1">
      <c r="B14" s="3"/>
      <c r="C14" s="376"/>
      <c r="D14" s="367" t="s">
        <v>191</v>
      </c>
      <c r="E14" s="154" t="s">
        <v>275</v>
      </c>
      <c r="F14" s="335"/>
      <c r="G14" s="116">
        <v>2950</v>
      </c>
      <c r="H14" s="710"/>
      <c r="I14" s="711"/>
      <c r="J14" s="712"/>
      <c r="K14" s="116">
        <f t="shared" si="0"/>
        <v>2950</v>
      </c>
      <c r="L14" s="347"/>
      <c r="M14" s="544"/>
      <c r="N14" s="847"/>
      <c r="O14" s="848"/>
      <c r="P14" s="849"/>
      <c r="Q14" s="439"/>
      <c r="R14" s="440"/>
      <c r="S14" s="441"/>
      <c r="T14" s="251"/>
      <c r="U14" s="251"/>
      <c r="V14" s="251"/>
      <c r="W14" s="251"/>
      <c r="X14" s="251"/>
      <c r="Y14" s="251"/>
      <c r="Z14" s="251"/>
      <c r="AA14" s="251"/>
      <c r="AB14" s="251"/>
    </row>
    <row r="15" spans="2:28" ht="25.5" customHeight="1">
      <c r="B15" s="3"/>
      <c r="C15" s="376"/>
      <c r="D15" s="367" t="s">
        <v>192</v>
      </c>
      <c r="E15" s="154" t="s">
        <v>278</v>
      </c>
      <c r="F15" s="335"/>
      <c r="G15" s="116">
        <v>3400</v>
      </c>
      <c r="H15" s="710"/>
      <c r="I15" s="711"/>
      <c r="J15" s="712"/>
      <c r="K15" s="116">
        <f t="shared" si="0"/>
        <v>3400</v>
      </c>
      <c r="L15" s="347"/>
      <c r="M15" s="544"/>
      <c r="N15" s="847"/>
      <c r="O15" s="848"/>
      <c r="P15" s="849"/>
      <c r="Q15" s="439"/>
      <c r="R15" s="440"/>
      <c r="S15" s="441"/>
      <c r="T15" s="251"/>
      <c r="U15" s="251"/>
      <c r="V15" s="251"/>
      <c r="W15" s="251"/>
      <c r="X15" s="251"/>
      <c r="Y15" s="251"/>
      <c r="Z15" s="251"/>
      <c r="AA15" s="251"/>
      <c r="AB15" s="251"/>
    </row>
    <row r="16" spans="2:28" ht="25.5" customHeight="1">
      <c r="B16" s="3"/>
      <c r="C16" s="376"/>
      <c r="D16" s="367" t="s">
        <v>355</v>
      </c>
      <c r="E16" s="154" t="s">
        <v>356</v>
      </c>
      <c r="F16" s="335"/>
      <c r="G16" s="116">
        <v>1700</v>
      </c>
      <c r="H16" s="710"/>
      <c r="I16" s="711"/>
      <c r="J16" s="712"/>
      <c r="K16" s="116">
        <f t="shared" si="0"/>
        <v>1700</v>
      </c>
      <c r="L16" s="347"/>
      <c r="M16" s="544"/>
      <c r="N16" s="847"/>
      <c r="O16" s="848"/>
      <c r="P16" s="849"/>
      <c r="Q16" s="439"/>
      <c r="R16" s="440"/>
      <c r="S16" s="441"/>
      <c r="T16" s="251"/>
      <c r="U16" s="251"/>
      <c r="V16" s="251"/>
      <c r="W16" s="251"/>
      <c r="X16" s="251"/>
      <c r="Y16" s="251"/>
      <c r="Z16" s="251"/>
      <c r="AA16" s="251"/>
      <c r="AB16" s="251"/>
    </row>
    <row r="17" spans="2:28" ht="25.5" customHeight="1">
      <c r="B17" s="3"/>
      <c r="C17" s="376"/>
      <c r="D17" s="367"/>
      <c r="E17" s="154"/>
      <c r="F17" s="335"/>
      <c r="G17" s="117"/>
      <c r="H17" s="599">
        <f>K17-G17</f>
        <v>0</v>
      </c>
      <c r="I17" s="600"/>
      <c r="J17" s="601"/>
      <c r="K17" s="116"/>
      <c r="L17" s="24"/>
      <c r="M17" s="223"/>
      <c r="N17" s="720"/>
      <c r="O17" s="721"/>
      <c r="P17" s="292"/>
      <c r="Q17" s="439"/>
      <c r="R17" s="440"/>
      <c r="S17" s="441"/>
      <c r="T17" s="251"/>
      <c r="U17" s="251"/>
      <c r="V17" s="251"/>
      <c r="W17" s="251"/>
      <c r="X17" s="251"/>
      <c r="Y17" s="251"/>
      <c r="Z17" s="251"/>
      <c r="AA17" s="251"/>
      <c r="AB17" s="251"/>
    </row>
    <row r="18" spans="2:28" ht="25.5" customHeight="1">
      <c r="B18" s="3"/>
      <c r="C18" s="376"/>
      <c r="D18" s="367"/>
      <c r="E18" s="154"/>
      <c r="F18" s="335"/>
      <c r="G18" s="117"/>
      <c r="H18" s="599">
        <f>K18-G18</f>
        <v>0</v>
      </c>
      <c r="I18" s="600"/>
      <c r="J18" s="601"/>
      <c r="K18" s="116"/>
      <c r="L18" s="24"/>
      <c r="M18" s="223"/>
      <c r="N18" s="720"/>
      <c r="O18" s="721"/>
      <c r="P18" s="292"/>
      <c r="Q18" s="375"/>
      <c r="R18" s="413"/>
      <c r="S18" s="427"/>
      <c r="T18" s="251"/>
      <c r="U18" s="251"/>
      <c r="V18" s="251"/>
      <c r="W18" s="251"/>
      <c r="X18" s="251"/>
      <c r="Y18" s="251"/>
      <c r="Z18" s="251"/>
      <c r="AA18" s="251"/>
      <c r="AB18" s="251"/>
    </row>
    <row r="19" spans="2:28" ht="25.5" customHeight="1">
      <c r="B19" s="3"/>
      <c r="C19" s="376"/>
      <c r="D19" s="367"/>
      <c r="E19" s="21"/>
      <c r="F19" s="335"/>
      <c r="G19" s="117"/>
      <c r="H19" s="599">
        <f>K19-G19</f>
        <v>0</v>
      </c>
      <c r="I19" s="600"/>
      <c r="J19" s="601"/>
      <c r="K19" s="116"/>
      <c r="L19" s="80"/>
      <c r="M19" s="224"/>
      <c r="N19" s="871"/>
      <c r="O19" s="872"/>
      <c r="P19" s="292"/>
      <c r="Q19" s="375"/>
      <c r="R19" s="413"/>
      <c r="S19" s="427"/>
      <c r="T19" s="251"/>
      <c r="U19" s="251"/>
      <c r="V19" s="251"/>
      <c r="W19" s="251"/>
      <c r="X19" s="251"/>
      <c r="Y19" s="251"/>
      <c r="Z19" s="251"/>
      <c r="AA19" s="251"/>
      <c r="AB19" s="251"/>
    </row>
    <row r="20" spans="2:28" ht="25.5" customHeight="1">
      <c r="B20" s="283"/>
      <c r="C20" s="406"/>
      <c r="D20" s="368" t="s">
        <v>193</v>
      </c>
      <c r="E20" s="162" t="s">
        <v>278</v>
      </c>
      <c r="F20" s="528" t="s">
        <v>318</v>
      </c>
      <c r="G20" s="123">
        <v>2700</v>
      </c>
      <c r="H20" s="844"/>
      <c r="I20" s="845"/>
      <c r="J20" s="846"/>
      <c r="K20" s="284">
        <f>G20</f>
        <v>2700</v>
      </c>
      <c r="L20" s="349"/>
      <c r="M20" s="544"/>
      <c r="N20" s="878"/>
      <c r="O20" s="879"/>
      <c r="P20" s="880"/>
      <c r="Q20" s="868" t="s">
        <v>399</v>
      </c>
      <c r="R20" s="869"/>
      <c r="S20" s="870"/>
      <c r="T20" s="251"/>
      <c r="U20" s="251"/>
      <c r="V20" s="251"/>
      <c r="W20" s="251"/>
      <c r="X20" s="251"/>
      <c r="Y20" s="251"/>
      <c r="Z20" s="251"/>
      <c r="AA20" s="251"/>
      <c r="AB20" s="251"/>
    </row>
    <row r="21" spans="2:28" ht="25.5" customHeight="1">
      <c r="B21" s="283"/>
      <c r="C21" s="406"/>
      <c r="D21" s="368" t="s">
        <v>194</v>
      </c>
      <c r="E21" s="162" t="s">
        <v>277</v>
      </c>
      <c r="F21" s="528" t="s">
        <v>317</v>
      </c>
      <c r="G21" s="123">
        <v>3100</v>
      </c>
      <c r="H21" s="844"/>
      <c r="I21" s="845"/>
      <c r="J21" s="846"/>
      <c r="K21" s="284">
        <f>G21</f>
        <v>3100</v>
      </c>
      <c r="L21" s="354"/>
      <c r="M21" s="544"/>
      <c r="N21" s="878"/>
      <c r="O21" s="879"/>
      <c r="P21" s="880"/>
      <c r="Q21" s="865" t="s">
        <v>400</v>
      </c>
      <c r="R21" s="866"/>
      <c r="S21" s="867"/>
      <c r="T21" s="251"/>
      <c r="U21" s="251"/>
      <c r="V21" s="251"/>
      <c r="W21" s="251"/>
      <c r="X21" s="251"/>
      <c r="Y21" s="251"/>
      <c r="Z21" s="251"/>
      <c r="AA21" s="251"/>
      <c r="AB21" s="251"/>
    </row>
    <row r="22" spans="2:28" ht="25.5" customHeight="1">
      <c r="B22" s="70" t="s">
        <v>195</v>
      </c>
      <c r="C22" s="381"/>
      <c r="D22" s="367" t="s">
        <v>328</v>
      </c>
      <c r="E22" s="154" t="s">
        <v>279</v>
      </c>
      <c r="F22" s="270"/>
      <c r="G22" s="117">
        <v>2100</v>
      </c>
      <c r="H22" s="710"/>
      <c r="I22" s="711"/>
      <c r="J22" s="712"/>
      <c r="K22" s="116">
        <f>G22</f>
        <v>2100</v>
      </c>
      <c r="L22" s="349"/>
      <c r="M22" s="544"/>
      <c r="N22" s="847"/>
      <c r="O22" s="848"/>
      <c r="P22" s="849"/>
      <c r="Q22" s="442"/>
      <c r="R22" s="443"/>
      <c r="S22" s="444"/>
      <c r="T22" s="251"/>
      <c r="U22" s="251"/>
      <c r="V22" s="251"/>
      <c r="W22" s="251"/>
      <c r="X22" s="251"/>
      <c r="Y22" s="251"/>
      <c r="Z22" s="251"/>
      <c r="AA22" s="251"/>
      <c r="AB22" s="251"/>
    </row>
    <row r="23" spans="2:28" ht="25.5" customHeight="1">
      <c r="B23" s="212" t="s">
        <v>394</v>
      </c>
      <c r="C23" s="376"/>
      <c r="D23" s="367" t="s">
        <v>329</v>
      </c>
      <c r="E23" s="213" t="s">
        <v>331</v>
      </c>
      <c r="F23" s="335"/>
      <c r="G23" s="117">
        <v>2200</v>
      </c>
      <c r="H23" s="710"/>
      <c r="I23" s="711"/>
      <c r="J23" s="712"/>
      <c r="K23" s="116">
        <f>G23</f>
        <v>2200</v>
      </c>
      <c r="L23" s="349"/>
      <c r="M23" s="544"/>
      <c r="N23" s="847"/>
      <c r="O23" s="848"/>
      <c r="P23" s="849"/>
      <c r="Q23" s="695" t="s">
        <v>402</v>
      </c>
      <c r="R23" s="873"/>
      <c r="S23" s="874"/>
      <c r="T23" s="251"/>
      <c r="U23" s="251"/>
      <c r="V23" s="251"/>
      <c r="W23" s="251"/>
      <c r="X23" s="251"/>
      <c r="Y23" s="251"/>
      <c r="Z23" s="251"/>
      <c r="AA23" s="251"/>
      <c r="AB23" s="251"/>
    </row>
    <row r="24" spans="2:28" ht="25.5" customHeight="1">
      <c r="B24" s="3"/>
      <c r="C24" s="376"/>
      <c r="D24" s="407"/>
      <c r="E24" s="21"/>
      <c r="F24" s="3"/>
      <c r="G24" s="21"/>
      <c r="H24" s="599">
        <f>K24-G24</f>
        <v>0</v>
      </c>
      <c r="I24" s="600"/>
      <c r="J24" s="601"/>
      <c r="K24" s="20"/>
      <c r="L24" s="21"/>
      <c r="M24" s="74"/>
      <c r="N24" s="676"/>
      <c r="O24" s="677"/>
      <c r="P24" s="20"/>
      <c r="Q24" s="289"/>
      <c r="R24" s="290"/>
      <c r="S24" s="291"/>
      <c r="T24" s="251"/>
      <c r="U24" s="251"/>
      <c r="V24" s="251"/>
      <c r="W24" s="251"/>
      <c r="X24" s="251"/>
      <c r="Y24" s="251"/>
      <c r="Z24" s="251"/>
      <c r="AA24" s="251"/>
      <c r="AB24" s="251"/>
    </row>
    <row r="25" spans="2:28" ht="25.5" customHeight="1">
      <c r="B25" s="3"/>
      <c r="C25" s="376"/>
      <c r="D25" s="407"/>
      <c r="E25" s="21"/>
      <c r="F25" s="3"/>
      <c r="G25" s="21"/>
      <c r="H25" s="599">
        <f>K25-G25</f>
        <v>0</v>
      </c>
      <c r="I25" s="600"/>
      <c r="J25" s="601"/>
      <c r="K25" s="20"/>
      <c r="L25" s="21"/>
      <c r="M25" s="74"/>
      <c r="N25" s="676"/>
      <c r="O25" s="677"/>
      <c r="P25" s="292"/>
      <c r="Q25" s="439"/>
      <c r="R25" s="440"/>
      <c r="S25" s="441"/>
      <c r="T25" s="251"/>
      <c r="U25" s="251"/>
      <c r="V25" s="251"/>
      <c r="W25" s="251"/>
      <c r="X25" s="251"/>
      <c r="Y25" s="251"/>
      <c r="Z25" s="251"/>
      <c r="AA25" s="251"/>
      <c r="AB25" s="251"/>
    </row>
    <row r="26" spans="2:28" ht="25.5" customHeight="1" thickBot="1">
      <c r="B26" s="118"/>
      <c r="C26" s="391"/>
      <c r="D26" s="177"/>
      <c r="E26" s="61"/>
      <c r="F26" s="76"/>
      <c r="H26" s="599">
        <f>K26-G26</f>
        <v>0</v>
      </c>
      <c r="I26" s="600"/>
      <c r="J26" s="601"/>
      <c r="K26" s="52"/>
      <c r="L26" s="118"/>
      <c r="M26" s="28"/>
      <c r="N26" s="683"/>
      <c r="O26" s="684"/>
      <c r="P26" s="293"/>
      <c r="Q26" s="445"/>
      <c r="R26" s="446"/>
      <c r="S26" s="447"/>
      <c r="T26" s="251"/>
      <c r="U26" s="251"/>
      <c r="V26" s="251"/>
      <c r="W26" s="251"/>
      <c r="X26" s="251"/>
      <c r="Y26" s="251"/>
      <c r="Z26" s="251"/>
      <c r="AA26" s="251"/>
      <c r="AB26" s="251"/>
    </row>
    <row r="27" spans="2:28" ht="25.5" customHeight="1" thickTop="1">
      <c r="B27" s="120"/>
      <c r="C27" s="44"/>
      <c r="D27" s="32" t="str">
        <f>CONCATENATE(FIXED(COUNTA(D9:D25),0,0),"　店")</f>
        <v>12　店</v>
      </c>
      <c r="E27" s="45"/>
      <c r="F27" s="850">
        <f>SUM(G9:G23)</f>
        <v>28200</v>
      </c>
      <c r="G27" s="851"/>
      <c r="H27" s="594">
        <f>SUM(J24:J26)</f>
        <v>0</v>
      </c>
      <c r="I27" s="595"/>
      <c r="J27" s="313"/>
      <c r="K27" s="272">
        <f>SUM(K9:K26)</f>
        <v>28200</v>
      </c>
      <c r="L27" s="120"/>
      <c r="M27" s="121">
        <f>SUM(M9:M23)</f>
        <v>0</v>
      </c>
      <c r="N27" s="852"/>
      <c r="O27" s="853"/>
      <c r="P27" s="854"/>
      <c r="Q27" s="448"/>
      <c r="R27" s="449"/>
      <c r="S27" s="450"/>
      <c r="T27" s="251"/>
      <c r="U27" s="251"/>
      <c r="V27" s="251"/>
      <c r="W27" s="251"/>
      <c r="X27" s="251"/>
      <c r="Y27" s="251"/>
      <c r="Z27" s="251"/>
      <c r="AA27" s="251"/>
      <c r="AB27" s="251"/>
    </row>
    <row r="28" spans="2:28" ht="14.25" customHeight="1">
      <c r="B28" s="61"/>
      <c r="C28" s="61"/>
      <c r="D28" s="255"/>
      <c r="E28" s="61"/>
      <c r="F28" s="17"/>
      <c r="G28" s="17"/>
      <c r="H28" s="17"/>
      <c r="I28" s="17"/>
      <c r="J28" s="17"/>
      <c r="K28" s="17"/>
      <c r="L28" s="61"/>
      <c r="M28" s="260"/>
      <c r="N28" s="260"/>
      <c r="O28" s="260"/>
      <c r="P28" s="261"/>
      <c r="Q28" s="262"/>
      <c r="R28" s="262"/>
      <c r="S28" s="262"/>
      <c r="T28" s="251"/>
      <c r="U28" s="251"/>
      <c r="V28" s="251"/>
      <c r="W28" s="251"/>
      <c r="X28" s="251"/>
      <c r="Y28" s="251"/>
      <c r="Z28" s="251"/>
      <c r="AA28" s="251"/>
      <c r="AB28" s="251"/>
    </row>
    <row r="29" spans="2:28" ht="17.25">
      <c r="B29" s="237" t="s">
        <v>369</v>
      </c>
      <c r="C29" s="238"/>
      <c r="D29" s="239"/>
      <c r="E29" s="240"/>
      <c r="F29" s="241"/>
      <c r="G29" s="239"/>
      <c r="H29" s="239"/>
      <c r="I29" s="239"/>
      <c r="J29" s="239"/>
      <c r="K29" s="242"/>
      <c r="L29" s="239"/>
      <c r="M29" s="239"/>
      <c r="N29" s="239"/>
      <c r="O29" s="240"/>
      <c r="P29" s="239"/>
      <c r="Q29" s="239"/>
      <c r="R29" s="239"/>
      <c r="S29" s="240"/>
      <c r="T29" s="251"/>
      <c r="U29" s="251"/>
      <c r="V29" s="251"/>
      <c r="W29" s="251"/>
      <c r="X29" s="251"/>
      <c r="Y29" s="251"/>
      <c r="Z29" s="251"/>
      <c r="AA29" s="251"/>
      <c r="AB29" s="251"/>
    </row>
    <row r="30" spans="2:28" ht="13.5">
      <c r="B30" s="248" t="s">
        <v>371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51"/>
      <c r="U30" s="251"/>
      <c r="V30" s="251"/>
      <c r="W30" s="251"/>
      <c r="X30" s="251"/>
      <c r="Y30" s="251"/>
      <c r="Z30" s="251"/>
      <c r="AA30" s="251"/>
      <c r="AB30" s="251"/>
    </row>
    <row r="31" spans="2:28" ht="13.5">
      <c r="B31" s="248" t="s">
        <v>372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51"/>
      <c r="U31" s="251"/>
      <c r="V31" s="251"/>
      <c r="W31" s="251"/>
      <c r="X31" s="251"/>
      <c r="Y31" s="251"/>
      <c r="Z31" s="251"/>
      <c r="AA31" s="251"/>
      <c r="AB31" s="251"/>
    </row>
    <row r="32" spans="2:28" ht="13.5">
      <c r="B32" s="237" t="s">
        <v>373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51"/>
      <c r="U32" s="251"/>
      <c r="V32" s="251"/>
      <c r="W32" s="251"/>
      <c r="X32" s="251"/>
      <c r="Y32" s="251"/>
      <c r="Z32" s="251"/>
      <c r="AA32" s="251"/>
      <c r="AB32" s="251"/>
    </row>
    <row r="33" spans="2:28" ht="13.5">
      <c r="B33" s="248" t="s">
        <v>374</v>
      </c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51"/>
      <c r="U33" s="251"/>
      <c r="V33" s="251"/>
      <c r="W33" s="251"/>
      <c r="X33" s="251"/>
      <c r="Y33" s="251"/>
      <c r="Z33" s="251"/>
      <c r="AA33" s="251"/>
      <c r="AB33" s="251"/>
    </row>
    <row r="34" spans="2:28" ht="13.5">
      <c r="B34" s="237" t="s">
        <v>370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51"/>
      <c r="U34" s="251"/>
      <c r="V34" s="251"/>
      <c r="W34" s="251"/>
      <c r="X34" s="251"/>
      <c r="Y34" s="251"/>
      <c r="Z34" s="251"/>
      <c r="AA34" s="251"/>
      <c r="AB34" s="251"/>
    </row>
    <row r="35" spans="20:28" ht="13.5">
      <c r="T35" s="251"/>
      <c r="U35" s="251"/>
      <c r="V35" s="251"/>
      <c r="W35" s="251"/>
      <c r="X35" s="251"/>
      <c r="Y35" s="251"/>
      <c r="Z35" s="251"/>
      <c r="AA35" s="251"/>
      <c r="AB35" s="251"/>
    </row>
  </sheetData>
  <sheetProtection password="CC41" sheet="1"/>
  <mergeCells count="58">
    <mergeCell ref="Q23:S23"/>
    <mergeCell ref="Q7:S8"/>
    <mergeCell ref="N9:P9"/>
    <mergeCell ref="N7:P8"/>
    <mergeCell ref="N13:P13"/>
    <mergeCell ref="N20:P20"/>
    <mergeCell ref="N21:P21"/>
    <mergeCell ref="N14:P14"/>
    <mergeCell ref="Q5:R5"/>
    <mergeCell ref="Q6:R6"/>
    <mergeCell ref="R2:S2"/>
    <mergeCell ref="N3:O3"/>
    <mergeCell ref="H2:K2"/>
    <mergeCell ref="Q21:S21"/>
    <mergeCell ref="Q20:S20"/>
    <mergeCell ref="N19:O19"/>
    <mergeCell ref="N16:P16"/>
    <mergeCell ref="H14:J14"/>
    <mergeCell ref="B7:B8"/>
    <mergeCell ref="M7:M8"/>
    <mergeCell ref="H8:I8"/>
    <mergeCell ref="H9:J9"/>
    <mergeCell ref="H10:J10"/>
    <mergeCell ref="M2:P2"/>
    <mergeCell ref="C7:K7"/>
    <mergeCell ref="C2:F2"/>
    <mergeCell ref="P3:R3"/>
    <mergeCell ref="C3:K3"/>
    <mergeCell ref="H24:J24"/>
    <mergeCell ref="H25:J25"/>
    <mergeCell ref="H22:J22"/>
    <mergeCell ref="C8:E8"/>
    <mergeCell ref="N10:P10"/>
    <mergeCell ref="N11:P11"/>
    <mergeCell ref="N12:P12"/>
    <mergeCell ref="H12:J12"/>
    <mergeCell ref="H13:J13"/>
    <mergeCell ref="H19:J19"/>
    <mergeCell ref="H17:J17"/>
    <mergeCell ref="H18:J18"/>
    <mergeCell ref="H21:J21"/>
    <mergeCell ref="H11:J11"/>
    <mergeCell ref="F27:G27"/>
    <mergeCell ref="N24:O24"/>
    <mergeCell ref="N25:O25"/>
    <mergeCell ref="H26:J26"/>
    <mergeCell ref="H27:I27"/>
    <mergeCell ref="N27:P27"/>
    <mergeCell ref="H23:J23"/>
    <mergeCell ref="H20:J20"/>
    <mergeCell ref="N26:O26"/>
    <mergeCell ref="N22:P22"/>
    <mergeCell ref="N23:P23"/>
    <mergeCell ref="N15:P15"/>
    <mergeCell ref="N17:O17"/>
    <mergeCell ref="N18:O18"/>
    <mergeCell ref="H15:J15"/>
    <mergeCell ref="H16:J16"/>
  </mergeCells>
  <conditionalFormatting sqref="M20:M23 M9:M16">
    <cfRule type="expression" priority="1" dxfId="0">
      <formula>OR(G9&lt;M9,MOD(M9,50))</formula>
    </cfRule>
  </conditionalFormatting>
  <dataValidations count="4">
    <dataValidation operator="lessThanOrEqual" allowBlank="1" showInputMessage="1" showErrorMessage="1" sqref="B29:B34 C29:S29"/>
    <dataValidation type="custom" showInputMessage="1" showErrorMessage="1" sqref="O17:O18">
      <formula1>N17=J17</formula1>
    </dataValidation>
    <dataValidation type="custom" showInputMessage="1" showErrorMessage="1" sqref="N20:N21 N23 N9:N18">
      <formula1>M20=G20</formula1>
    </dataValidation>
    <dataValidation errorStyle="warning" type="custom" allowBlank="1" showInputMessage="1" showErrorMessage="1" errorTitle="数値エラー" error="基本部数を超えているか50枚単位ではありません。" sqref="M9:M16 M20:M23">
      <formula1>AND(M9&lt;=G9,MOD(M9,50)=0)</formula1>
    </dataValidation>
  </dataValidations>
  <printOptions horizontalCentered="1"/>
  <pageMargins left="0.3937007874015748" right="0.3937007874015748" top="0.5905511811023623" bottom="0.3937007874015748" header="0.15748031496062992" footer="0.3937007874015748"/>
  <pageSetup fitToHeight="1" fitToWidth="1" horizontalDpi="300" verticalDpi="300" orientation="portrait" paperSize="9" scale="74" r:id="rId1"/>
  <headerFooter alignWithMargins="0">
    <oddFooter>&amp;R2021年4月現在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</dc:creator>
  <cp:keywords/>
  <dc:description/>
  <cp:lastModifiedBy>ori</cp:lastModifiedBy>
  <cp:lastPrinted>2021-03-31T01:29:10Z</cp:lastPrinted>
  <dcterms:created xsi:type="dcterms:W3CDTF">2012-06-13T01:48:23Z</dcterms:created>
  <dcterms:modified xsi:type="dcterms:W3CDTF">2021-03-31T01:46:33Z</dcterms:modified>
  <cp:category/>
  <cp:version/>
  <cp:contentType/>
  <cp:contentStatus/>
</cp:coreProperties>
</file>