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165" windowWidth="11250" windowHeight="10170" tabRatio="789" firstSheet="1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/>
  <calcPr fullCalcOnLoad="1"/>
</workbook>
</file>

<file path=xl/sharedStrings.xml><?xml version="1.0" encoding="utf-8"?>
<sst xmlns="http://schemas.openxmlformats.org/spreadsheetml/2006/main" count="1473" uniqueCount="677">
  <si>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</si>
  <si>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</si>
  <si>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</si>
  <si>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</si>
  <si>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</si>
  <si>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</si>
  <si>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</si>
  <si>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</si>
  <si>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</si>
  <si>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</si>
  <si>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</si>
  <si>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</si>
  <si>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</si>
  <si>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桑名東部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</si>
  <si>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</si>
  <si>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</si>
  <si>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</si>
  <si>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</si>
  <si>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</si>
  <si>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</si>
  <si>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</si>
  <si>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藤原町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</si>
  <si>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</si>
  <si>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</si>
  <si>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</si>
  <si>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</si>
  <si>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</si>
  <si>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</si>
  <si>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</si>
  <si>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</si>
  <si>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大矢知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</si>
  <si>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</si>
  <si>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</si>
  <si>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</si>
  <si>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</si>
  <si>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</si>
  <si>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</si>
  <si>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</si>
  <si>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</si>
  <si>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</si>
  <si>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</si>
  <si>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</si>
  <si>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</si>
  <si>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</si>
  <si>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</si>
  <si>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</si>
  <si>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</si>
  <si>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</si>
  <si>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</si>
  <si>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菰野北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</si>
  <si>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</si>
  <si>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</si>
  <si>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</si>
  <si>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</si>
  <si>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</si>
  <si>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</si>
  <si>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</si>
  <si>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</si>
  <si>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</si>
  <si>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</si>
  <si>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</si>
  <si>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</si>
  <si>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</si>
  <si>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</si>
  <si>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</si>
  <si>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</si>
  <si>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</si>
  <si>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的矢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</si>
  <si>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</si>
  <si>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</si>
  <si>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</si>
  <si>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</si>
  <si>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</si>
  <si>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</si>
  <si>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</si>
  <si>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</si>
  <si>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</si>
  <si>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</si>
  <si>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</si>
  <si>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</si>
  <si>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</si>
  <si>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</si>
  <si>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</si>
  <si>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</si>
  <si>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</si>
  <si>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</si>
  <si>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</si>
  <si>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</si>
  <si>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</si>
  <si>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</si>
  <si>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</si>
  <si>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</si>
  <si>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</si>
  <si>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</si>
  <si>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</si>
  <si>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</si>
  <si>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</si>
  <si>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</si>
  <si>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</si>
  <si>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</si>
  <si>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</si>
  <si>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</si>
  <si>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</si>
  <si>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</si>
  <si>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</si>
  <si>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</si>
  <si>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</si>
  <si>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</si>
  <si>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</si>
  <si>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</si>
  <si>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</si>
  <si>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</si>
  <si>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</si>
  <si>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</si>
  <si>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</si>
  <si>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</si>
  <si>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</si>
  <si>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宇治山田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</si>
  <si>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</si>
  <si>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</si>
  <si>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</si>
  <si>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</si>
  <si>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</si>
  <si>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</si>
  <si>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</si>
  <si>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</si>
  <si>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</si>
  <si>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</si>
  <si>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</si>
  <si>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</si>
  <si>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</si>
  <si>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</si>
  <si>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</si>
  <si>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</si>
  <si>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</si>
  <si>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</si>
  <si>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</si>
  <si>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</si>
  <si>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</si>
  <si>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</si>
  <si>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</si>
  <si>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（楠 1,000含む）</t>
  </si>
  <si>
    <t>四　日　市　市</t>
  </si>
  <si>
    <t>三　重　郡</t>
  </si>
  <si>
    <t>四日市北部</t>
  </si>
  <si>
    <t>千種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</si>
  <si>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</si>
  <si>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</si>
  <si>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</si>
  <si>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</si>
  <si>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</si>
  <si>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</si>
  <si>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</si>
  <si>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</si>
  <si>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</si>
  <si>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</si>
  <si>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</si>
  <si>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</si>
  <si>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</si>
  <si>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</si>
  <si>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</si>
  <si>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</si>
  <si>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</si>
  <si>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</si>
  <si>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</si>
  <si>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</si>
  <si>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</si>
  <si>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</si>
  <si>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</si>
  <si>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</si>
  <si>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</si>
  <si>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</si>
  <si>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</si>
  <si>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</si>
  <si>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</si>
  <si>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明和南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</si>
  <si>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</si>
  <si>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</si>
  <si>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</si>
  <si>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</si>
  <si>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</si>
  <si>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</si>
  <si>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</si>
  <si>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</si>
  <si>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布施田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</si>
  <si>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</si>
  <si>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</si>
  <si>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</si>
  <si>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</si>
  <si>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</si>
  <si>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</si>
  <si>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</si>
  <si>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</si>
  <si>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</si>
  <si>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</si>
  <si>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</si>
  <si>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</si>
  <si>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</si>
  <si>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</si>
  <si>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</si>
  <si>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</si>
  <si>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</si>
  <si>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</si>
  <si>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</si>
  <si>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</si>
  <si>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</si>
  <si>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</si>
  <si>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</si>
  <si>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</si>
  <si>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</si>
  <si>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</si>
  <si>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</si>
  <si>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</si>
  <si>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</si>
  <si>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</si>
  <si>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</si>
  <si>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</si>
  <si>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</si>
  <si>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</si>
  <si>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</si>
  <si>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</si>
  <si>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</si>
  <si>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</si>
  <si>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</si>
  <si>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</si>
  <si>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</si>
  <si>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</si>
  <si>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</si>
  <si>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</si>
  <si>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</si>
  <si>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</si>
  <si>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</si>
  <si>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</si>
  <si>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</si>
  <si>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</si>
  <si>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</si>
  <si>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</si>
  <si>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</si>
  <si>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</si>
  <si>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</si>
  <si>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</si>
  <si>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</si>
  <si>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</si>
  <si>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</si>
  <si>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</si>
  <si>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</si>
  <si>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</si>
  <si>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</si>
  <si>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</si>
  <si>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</si>
  <si>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</si>
  <si>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</si>
  <si>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</si>
  <si>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</si>
  <si>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</si>
  <si>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</si>
  <si>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</si>
  <si>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</si>
  <si>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</si>
  <si>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</si>
  <si>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</si>
  <si>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</si>
  <si>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</si>
  <si>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</si>
  <si>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</si>
  <si>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</si>
  <si>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</si>
  <si>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t>四日市南部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</si>
  <si>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</si>
  <si>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</si>
  <si>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</si>
  <si>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四日市西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</si>
  <si>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</si>
  <si>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</si>
  <si>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</si>
  <si>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</si>
  <si>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</si>
  <si>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</si>
  <si>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</si>
  <si>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</si>
  <si>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山</t>
    </r>
    <r>
      <rPr>
        <sz val="11"/>
        <rFont val="ＭＳ Ｐゴシック"/>
        <family val="3"/>
      </rPr>
      <t>城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</si>
  <si>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</si>
  <si>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</si>
  <si>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</si>
  <si>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</si>
  <si>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駅</t>
    </r>
    <r>
      <rPr>
        <sz val="11"/>
        <rFont val="ＭＳ Ｐゴシック"/>
        <family val="3"/>
      </rPr>
      <t>西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</si>
  <si>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</si>
  <si>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松</t>
    </r>
    <r>
      <rPr>
        <sz val="11"/>
        <rFont val="ＭＳ Ｐゴシック"/>
        <family val="3"/>
      </rPr>
      <t>本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</si>
  <si>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</si>
  <si>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</si>
  <si>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</si>
  <si>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</si>
  <si>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</si>
  <si>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</si>
  <si>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</si>
  <si>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</si>
  <si>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</si>
  <si>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下ノ庄</t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</si>
  <si>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</si>
  <si>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</si>
  <si>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</si>
  <si>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</si>
  <si>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</si>
  <si>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</si>
  <si>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</si>
  <si>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</si>
  <si>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</si>
  <si>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</si>
  <si>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</si>
  <si>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</si>
  <si>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</si>
  <si>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</si>
  <si>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</si>
  <si>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</si>
  <si>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</si>
  <si>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</si>
  <si>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</si>
  <si>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</si>
  <si>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</si>
  <si>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</si>
  <si>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</si>
  <si>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</si>
  <si>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産経新聞 津</t>
  </si>
  <si>
    <t>伊勢新聞 津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</si>
  <si>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</si>
  <si>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</si>
  <si>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</si>
  <si>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</si>
  <si>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</si>
  <si>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</si>
  <si>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</si>
  <si>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</si>
  <si>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</si>
  <si>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</si>
  <si>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</si>
  <si>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</si>
  <si>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</si>
  <si>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</si>
  <si>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</si>
  <si>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豊北</t>
  </si>
  <si>
    <t>小俣</t>
  </si>
  <si>
    <t>小俣町</t>
  </si>
  <si>
    <t>伊勢東部</t>
  </si>
  <si>
    <t>玉城</t>
  </si>
  <si>
    <t>田丸明野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</si>
  <si>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</si>
  <si>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</si>
  <si>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</si>
  <si>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</si>
  <si>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</si>
  <si>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</si>
  <si>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</si>
  <si>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</si>
  <si>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</si>
  <si>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</si>
  <si>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</si>
  <si>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</si>
  <si>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</si>
  <si>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</si>
  <si>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</si>
  <si>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</si>
  <si>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</si>
  <si>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</si>
  <si>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</si>
  <si>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</si>
  <si>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</si>
  <si>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</si>
  <si>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</si>
  <si>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</si>
  <si>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</si>
  <si>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阿田和</t>
  </si>
  <si>
    <t>上野口</t>
  </si>
  <si>
    <t>井田</t>
  </si>
  <si>
    <t>鵜殿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</si>
  <si>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</si>
  <si>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</si>
  <si>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</si>
  <si>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</si>
  <si>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</si>
  <si>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</si>
  <si>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</si>
  <si>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</si>
  <si>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</si>
  <si>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</si>
  <si>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（松阪営業所） TEL 0598-21-0552　FAX 0598-26-2967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</si>
  <si>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（伊勢営業所） TEL 0596-28-0789　FAX 0596-28-0707</t>
    </r>
  </si>
  <si>
    <t>Ｐ６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</si>
  <si>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（伊賀営業所） TEL 0595-26-7888　FAX 0595-26-7890</t>
    </r>
  </si>
  <si>
    <t>Ｐ８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</si>
  <si>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</si>
  <si>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</si>
  <si>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</si>
  <si>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</si>
  <si>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300枚含む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</si>
  <si>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</si>
  <si>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</si>
  <si>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</si>
  <si>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</si>
  <si>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</si>
  <si>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</si>
  <si>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</si>
  <si>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</si>
  <si>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</si>
  <si>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</si>
  <si>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</si>
  <si>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</si>
  <si>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</si>
  <si>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</si>
  <si>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</si>
  <si>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>富洲原地区（一部川越南）</t>
    </r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</si>
  <si>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</si>
  <si>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</si>
  <si>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鈴鹿市加佐登　300枚をプラス</t>
  </si>
  <si>
    <t>　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</si>
  <si>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…100枚プラス</t>
    </r>
  </si>
  <si>
    <t>名張東</t>
  </si>
  <si>
    <t>名張南</t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</si>
  <si>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</si>
  <si>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</si>
  <si>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</si>
  <si>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</si>
  <si>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</si>
  <si>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</si>
  <si>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</si>
  <si>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</si>
  <si>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</si>
  <si>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</si>
  <si>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</si>
  <si>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</si>
  <si>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NA
MI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</si>
  <si>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</si>
  <si>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</si>
  <si>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</si>
  <si>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</si>
  <si>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</si>
  <si>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</si>
  <si>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</si>
  <si>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</si>
  <si>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</si>
  <si>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</si>
  <si>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</si>
  <si>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</si>
  <si>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</t>
  </si>
  <si>
    <t>NMS</t>
  </si>
  <si>
    <t>NA
MSI</t>
  </si>
  <si>
    <t>NS</t>
  </si>
  <si>
    <t>伊勢若松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</si>
  <si>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</si>
  <si>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</si>
  <si>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</si>
  <si>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</si>
  <si>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</si>
  <si>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</si>
  <si>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</si>
  <si>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</si>
  <si>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</si>
  <si>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</si>
  <si>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</si>
  <si>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</si>
  <si>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</si>
  <si>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</si>
  <si>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</si>
  <si>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</si>
  <si>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</si>
  <si>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</si>
  <si>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</si>
  <si>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</si>
  <si>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</si>
  <si>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</si>
  <si>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</si>
  <si>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</si>
  <si>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</si>
  <si>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</si>
  <si>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</si>
  <si>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</si>
  <si>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</si>
  <si>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</si>
  <si>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</si>
  <si>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</si>
  <si>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</si>
  <si>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</si>
  <si>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</si>
  <si>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</si>
  <si>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</si>
  <si>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</si>
  <si>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</si>
  <si>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</si>
  <si>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NＩ</t>
  </si>
  <si>
    <t>NAI</t>
  </si>
  <si>
    <t>AMS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</si>
  <si>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</si>
  <si>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</si>
  <si>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</si>
  <si>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</si>
  <si>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</si>
  <si>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</si>
  <si>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NM</t>
  </si>
  <si>
    <t>鈴鹿南部</t>
  </si>
  <si>
    <t>鈴鹿南部（磯山）</t>
  </si>
  <si>
    <t>伊勢市北部</t>
  </si>
  <si>
    <t>NA   MI</t>
  </si>
  <si>
    <t>MI</t>
  </si>
  <si>
    <t>伊勢二見</t>
  </si>
  <si>
    <t>AI</t>
  </si>
  <si>
    <t>NSI</t>
  </si>
  <si>
    <t>NS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</si>
  <si>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</si>
  <si>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</si>
  <si>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</si>
  <si>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</si>
  <si>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</si>
  <si>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</si>
  <si>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</si>
  <si>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</si>
  <si>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</si>
  <si>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</si>
  <si>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</si>
  <si>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</si>
  <si>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</si>
  <si>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全サイズ
1枚当たり
0.10円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</si>
  <si>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</si>
  <si>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</si>
  <si>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</si>
  <si>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</si>
  <si>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</si>
  <si>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</si>
  <si>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</si>
  <si>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</si>
  <si>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</si>
  <si>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</si>
  <si>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</si>
  <si>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</si>
  <si>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</si>
  <si>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</si>
  <si>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</si>
  <si>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</si>
  <si>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</si>
  <si>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</si>
  <si>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</si>
  <si>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</si>
  <si>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</si>
  <si>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</si>
  <si>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</si>
  <si>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</si>
  <si>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</si>
  <si>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</si>
  <si>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</si>
  <si>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</si>
  <si>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</si>
  <si>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</si>
  <si>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</si>
  <si>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</si>
  <si>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</si>
  <si>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</si>
  <si>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</si>
  <si>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</si>
  <si>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</si>
  <si>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</si>
  <si>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</si>
  <si>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</si>
  <si>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</si>
  <si>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</si>
  <si>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</si>
  <si>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</si>
  <si>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</si>
  <si>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</si>
  <si>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</si>
  <si>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</si>
  <si>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</si>
  <si>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</si>
  <si>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</si>
  <si>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</si>
  <si>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</si>
  <si>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</si>
  <si>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</si>
  <si>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</si>
  <si>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</si>
  <si>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</si>
  <si>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</si>
  <si>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</si>
  <si>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</si>
  <si>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</si>
  <si>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</si>
  <si>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</si>
  <si>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</si>
  <si>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NI</t>
  </si>
  <si>
    <t>A</t>
  </si>
  <si>
    <t>M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</si>
  <si>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</si>
  <si>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</si>
  <si>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</si>
  <si>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</si>
  <si>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</si>
  <si>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</si>
  <si>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</si>
  <si>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</si>
  <si>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</si>
  <si>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</si>
  <si>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</si>
  <si>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</si>
  <si>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</si>
  <si>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</si>
  <si>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</si>
  <si>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</si>
  <si>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</si>
  <si>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</si>
  <si>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</si>
  <si>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</si>
  <si>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</si>
  <si>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</si>
  <si>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</si>
  <si>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</si>
  <si>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</si>
  <si>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</si>
  <si>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</si>
  <si>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</si>
  <si>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</si>
  <si>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</si>
  <si>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</si>
  <si>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</si>
  <si>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</si>
  <si>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NS</t>
  </si>
  <si>
    <t>NSI</t>
  </si>
  <si>
    <t>津北部</t>
  </si>
  <si>
    <t>折込広告料金表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</si>
  <si>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</si>
  <si>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</si>
  <si>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</si>
  <si>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</si>
  <si>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</si>
  <si>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NA
MSI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</si>
  <si>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950枚含む</t>
    </r>
  </si>
  <si>
    <t>　伊勢市大淀950枚をプラス</t>
  </si>
  <si>
    <t>（2019年8月現在）</t>
  </si>
  <si>
    <t>Ａ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</si>
  <si>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</si>
  <si>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</si>
  <si>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</si>
  <si>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</si>
  <si>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</si>
  <si>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</si>
  <si>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</si>
  <si>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</si>
  <si>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</si>
  <si>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</si>
  <si>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…400枚プラス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</si>
  <si>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…400枚プラス</t>
    </r>
  </si>
  <si>
    <t>NAM
SI</t>
  </si>
  <si>
    <t>大王片田</t>
  </si>
  <si>
    <t>四日市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</si>
  <si>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</si>
  <si>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</si>
  <si>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</si>
  <si>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</si>
  <si>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</si>
  <si>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</si>
  <si>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御浜・熊野南部   I</t>
  </si>
  <si>
    <t>西桑名ネオポリス NSI</t>
  </si>
  <si>
    <t>(二見地区200枚含む)</t>
  </si>
  <si>
    <t>島津(古和)</t>
  </si>
  <si>
    <t>吉津(神前)</t>
  </si>
  <si>
    <t>成川(紀宝)</t>
  </si>
  <si>
    <t>新宮西 (三輪崎)</t>
  </si>
  <si>
    <t>四日市保々　550枚をプラス</t>
  </si>
  <si>
    <t>※2…東員町 550枚含む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</si>
  <si>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450枚含む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</si>
  <si>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500枚含む</t>
    </r>
  </si>
  <si>
    <t>　多気郡相可 450枚をプラス</t>
  </si>
  <si>
    <t>　亀山市下ノ庄　450枚をプラス</t>
  </si>
  <si>
    <t>亀山市全域の場合
　津市椋本 50枚、
　鈴鹿市鈴峰 500枚をプラス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</si>
  <si>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 xml:space="preserve">松阪市450枚を含む
</t>
    </r>
    <r>
      <rPr>
        <sz val="9"/>
        <rFont val="ＭＳ Ｐゴシック"/>
        <family val="3"/>
      </rPr>
      <t>※2 ※3</t>
    </r>
    <r>
      <rPr>
        <sz val="10"/>
        <rFont val="ＭＳ Ｐゴシック"/>
        <family val="3"/>
      </rPr>
      <t xml:space="preserve"> 度会郡大紀町の一部を含む
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</si>
  <si>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…150枚プラス</t>
    </r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</si>
  <si>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…500枚プラス</t>
    </r>
  </si>
  <si>
    <t>AS</t>
  </si>
  <si>
    <t>（2021年2月現在）</t>
  </si>
  <si>
    <t>MN</t>
  </si>
  <si>
    <t>※1…度会郡100枚含む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</si>
</sst>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38" fontId="0" fillId="0" borderId="28" xfId="53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0" fillId="0" borderId="10" xfId="66" applyFont="1" applyFill="1" applyBorder="1" applyAlignment="1" applyProtection="1">
      <alignment horizontal="distributed" vertical="center"/>
      <protection/>
    </xf>
    <xf numFmtId="0" fontId="0" fillId="0" borderId="1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10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38" fontId="3" fillId="0" borderId="53" xfId="52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6" fillId="0" borderId="62" xfId="52" applyFont="1" applyFill="1" applyBorder="1" applyAlignment="1" applyProtection="1">
      <alignment horizontal="right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0" fillId="0" borderId="63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0" fillId="0" borderId="64" xfId="52" applyFont="1" applyFill="1" applyBorder="1" applyAlignment="1" applyProtection="1">
      <alignment horizontal="center" vertical="center"/>
      <protection/>
    </xf>
    <xf numFmtId="38" fontId="3" fillId="0" borderId="40" xfId="52" applyFont="1" applyFill="1" applyBorder="1" applyAlignment="1" applyProtection="1">
      <alignment horizontal="right" vertical="center"/>
      <protection/>
    </xf>
    <xf numFmtId="38" fontId="0" fillId="0" borderId="64" xfId="52" applyFont="1" applyFill="1" applyBorder="1" applyAlignment="1" applyProtection="1">
      <alignment horizontal="right" vertical="center"/>
      <protection/>
    </xf>
    <xf numFmtId="38" fontId="3" fillId="0" borderId="65" xfId="52" applyFont="1" applyFill="1" applyBorder="1" applyAlignment="1" applyProtection="1">
      <alignment horizontal="center" vertical="center"/>
      <protection/>
    </xf>
    <xf numFmtId="38" fontId="6" fillId="0" borderId="62" xfId="52" applyFont="1" applyFill="1" applyBorder="1" applyAlignment="1" applyProtection="1">
      <alignment horizontal="center" vertical="center"/>
      <protection/>
    </xf>
    <xf numFmtId="38" fontId="0" fillId="0" borderId="63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6" fillId="0" borderId="10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64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38" fontId="6" fillId="0" borderId="66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38" fontId="3" fillId="0" borderId="40" xfId="52" applyFont="1" applyFill="1" applyBorder="1" applyAlignment="1" applyProtection="1">
      <alignment horizontal="center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38" fontId="3" fillId="0" borderId="64" xfId="52" applyFont="1" applyFill="1" applyBorder="1" applyAlignment="1" applyProtection="1">
      <alignment vertical="center" shrinkToFit="1"/>
      <protection/>
    </xf>
    <xf numFmtId="38" fontId="3" fillId="0" borderId="64" xfId="52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6" fillId="0" borderId="40" xfId="52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38" fontId="6" fillId="0" borderId="66" xfId="52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38" fontId="3" fillId="0" borderId="57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7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38" fontId="3" fillId="0" borderId="14" xfId="52" applyFont="1" applyFill="1" applyBorder="1" applyAlignment="1" applyProtection="1">
      <alignment horizontal="right" vertical="center" shrinkToFi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8" xfId="52" applyFont="1" applyFill="1" applyBorder="1" applyAlignment="1" applyProtection="1">
      <alignment horizontal="right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3" fillId="0" borderId="0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3" fillId="0" borderId="54" xfId="53" applyFont="1" applyFill="1" applyBorder="1" applyAlignment="1" applyProtection="1">
      <alignment horizontal="right" vertical="center"/>
      <protection/>
    </xf>
    <xf numFmtId="38" fontId="3" fillId="0" borderId="10" xfId="53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38" fontId="3" fillId="0" borderId="14" xfId="53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38" fontId="3" fillId="0" borderId="57" xfId="53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0" fillId="0" borderId="32" xfId="53" applyFont="1" applyFill="1" applyBorder="1" applyAlignment="1" applyProtection="1">
      <alignment horizontal="center" vertical="center"/>
      <protection/>
    </xf>
    <xf numFmtId="38" fontId="0" fillId="0" borderId="70" xfId="53" applyFont="1" applyFill="1" applyBorder="1" applyAlignment="1" applyProtection="1">
      <alignment horizontal="right" vertical="center"/>
      <protection/>
    </xf>
    <xf numFmtId="38" fontId="0" fillId="0" borderId="57" xfId="53" applyFont="1" applyFill="1" applyBorder="1" applyAlignment="1" applyProtection="1">
      <alignment horizontal="right" vertical="center"/>
      <protection/>
    </xf>
    <xf numFmtId="38" fontId="3" fillId="0" borderId="71" xfId="53" applyFont="1" applyFill="1" applyBorder="1" applyAlignment="1" applyProtection="1">
      <alignment horizontal="right" vertical="center"/>
      <protection/>
    </xf>
    <xf numFmtId="38" fontId="0" fillId="0" borderId="48" xfId="53" applyFont="1" applyFill="1" applyBorder="1" applyAlignment="1" applyProtection="1">
      <alignment horizontal="right" vertical="center"/>
      <protection/>
    </xf>
    <xf numFmtId="38" fontId="0" fillId="0" borderId="14" xfId="53" applyFont="1" applyFill="1" applyBorder="1" applyAlignment="1" applyProtection="1">
      <alignment horizontal="right" vertical="center"/>
      <protection/>
    </xf>
    <xf numFmtId="38" fontId="0" fillId="0" borderId="1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0" fillId="0" borderId="72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38" fontId="0" fillId="0" borderId="36" xfId="53" applyFont="1" applyFill="1" applyBorder="1" applyAlignment="1" applyProtection="1">
      <alignment horizontal="center" vertical="center"/>
      <protection/>
    </xf>
    <xf numFmtId="38" fontId="3" fillId="0" borderId="7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38" fontId="3" fillId="0" borderId="32" xfId="52" applyFont="1" applyFill="1" applyBorder="1" applyAlignment="1" applyProtection="1">
      <alignment horizontal="center" vertical="center"/>
      <protection/>
    </xf>
    <xf numFmtId="38" fontId="3" fillId="0" borderId="56" xfId="52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0" fillId="0" borderId="51" xfId="52" applyFont="1" applyFill="1" applyBorder="1" applyAlignment="1" applyProtection="1">
      <alignment horizontal="right" vertical="center"/>
      <protection/>
    </xf>
    <xf numFmtId="38" fontId="0" fillId="0" borderId="57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38" fontId="3" fillId="0" borderId="14" xfId="52" applyFont="1" applyFill="1" applyBorder="1" applyAlignment="1" applyProtection="1">
      <alignment horizontal="center" vertical="center"/>
      <protection/>
    </xf>
    <xf numFmtId="38" fontId="3" fillId="0" borderId="0" xfId="52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3" fillId="0" borderId="51" xfId="52" applyFont="1" applyFill="1" applyBorder="1" applyAlignment="1" applyProtection="1">
      <alignment horizontal="center"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0" fontId="5" fillId="0" borderId="48" xfId="66" applyFont="1" applyFill="1" applyBorder="1" applyAlignment="1" applyProtection="1">
      <alignment horizontal="center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3" fillId="0" borderId="57" xfId="52" applyFont="1" applyFill="1" applyBorder="1" applyAlignment="1" applyProtection="1">
      <alignment horizontal="right" vertical="center"/>
      <protection locked="0"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38" fontId="3" fillId="0" borderId="14" xfId="53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horizontal="distributed" vertical="center"/>
      <protection/>
    </xf>
    <xf numFmtId="38" fontId="3" fillId="0" borderId="55" xfId="52" applyFont="1" applyFill="1" applyBorder="1" applyAlignment="1" applyProtection="1">
      <alignment horizontal="right" vertical="center"/>
      <protection locked="0"/>
    </xf>
    <xf numFmtId="38" fontId="3" fillId="0" borderId="14" xfId="52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61" fillId="0" borderId="0" xfId="68" applyFont="1" applyAlignment="1">
      <alignment vertical="center"/>
      <protection/>
    </xf>
    <xf numFmtId="0" fontId="44" fillId="0" borderId="0" xfId="68" applyFont="1">
      <alignment vertical="center"/>
      <protection/>
    </xf>
    <xf numFmtId="0" fontId="62" fillId="0" borderId="0" xfId="68" applyFont="1" applyAlignment="1">
      <alignment vertical="center"/>
      <protection/>
    </xf>
    <xf numFmtId="0" fontId="44" fillId="0" borderId="0" xfId="68" applyFont="1" applyAlignment="1">
      <alignment vertical="center"/>
      <protection/>
    </xf>
    <xf numFmtId="0" fontId="63" fillId="0" borderId="0" xfId="68" applyFont="1" applyAlignment="1">
      <alignment horizontal="right" vertical="center"/>
      <protection/>
    </xf>
    <xf numFmtId="49" fontId="63" fillId="0" borderId="0" xfId="68" applyNumberFormat="1" applyFont="1" applyAlignment="1" quotePrefix="1">
      <alignment vertical="center"/>
      <protection/>
    </xf>
    <xf numFmtId="0" fontId="44" fillId="0" borderId="42" xfId="68" applyFont="1" applyBorder="1" applyAlignment="1">
      <alignment vertical="center"/>
      <protection/>
    </xf>
    <xf numFmtId="0" fontId="44" fillId="0" borderId="43" xfId="68" applyFont="1" applyBorder="1" applyAlignment="1">
      <alignment vertical="center"/>
      <protection/>
    </xf>
    <xf numFmtId="0" fontId="63" fillId="0" borderId="58" xfId="68" applyFont="1" applyBorder="1" applyAlignment="1">
      <alignment horizontal="center" vertical="center"/>
      <protection/>
    </xf>
    <xf numFmtId="0" fontId="63" fillId="0" borderId="55" xfId="68" applyFont="1" applyBorder="1" applyAlignment="1">
      <alignment horizontal="center" vertical="center"/>
      <protection/>
    </xf>
    <xf numFmtId="0" fontId="44" fillId="0" borderId="41" xfId="68" applyFont="1" applyBorder="1" applyAlignment="1">
      <alignment vertical="center"/>
      <protection/>
    </xf>
    <xf numFmtId="0" fontId="44" fillId="0" borderId="10" xfId="68" applyFont="1" applyBorder="1" applyAlignment="1">
      <alignment vertical="center"/>
      <protection/>
    </xf>
    <xf numFmtId="0" fontId="63" fillId="0" borderId="73" xfId="68" applyFont="1" applyBorder="1" applyAlignment="1">
      <alignment horizontal="center" vertical="center"/>
      <protection/>
    </xf>
    <xf numFmtId="0" fontId="63" fillId="0" borderId="66" xfId="68" applyFont="1" applyBorder="1" applyAlignment="1">
      <alignment horizontal="center" vertical="center"/>
      <protection/>
    </xf>
    <xf numFmtId="0" fontId="63" fillId="0" borderId="62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2" fontId="44" fillId="0" borderId="74" xfId="68" applyNumberFormat="1" applyFont="1" applyBorder="1" applyAlignment="1">
      <alignment vertical="center"/>
      <protection/>
    </xf>
    <xf numFmtId="2" fontId="44" fillId="0" borderId="75" xfId="68" applyNumberFormat="1" applyFont="1" applyBorder="1" applyAlignment="1">
      <alignment vertical="center"/>
      <protection/>
    </xf>
    <xf numFmtId="2" fontId="44" fillId="0" borderId="27" xfId="68" applyNumberFormat="1" applyFont="1" applyBorder="1" applyAlignment="1">
      <alignment vertical="center"/>
      <protection/>
    </xf>
    <xf numFmtId="2" fontId="44" fillId="0" borderId="76" xfId="68" applyNumberFormat="1" applyFont="1" applyBorder="1" applyAlignment="1">
      <alignment vertical="center"/>
      <protection/>
    </xf>
    <xf numFmtId="2" fontId="44" fillId="0" borderId="28" xfId="68" applyNumberFormat="1" applyFont="1" applyBorder="1" applyAlignment="1">
      <alignment vertical="center"/>
      <protection/>
    </xf>
    <xf numFmtId="0" fontId="63" fillId="0" borderId="29" xfId="68" applyFont="1" applyBorder="1" applyAlignment="1">
      <alignment horizontal="center" vertical="center"/>
      <protection/>
    </xf>
    <xf numFmtId="2" fontId="44" fillId="0" borderId="77" xfId="68" applyNumberFormat="1" applyFont="1" applyBorder="1" applyAlignment="1">
      <alignment vertical="center"/>
      <protection/>
    </xf>
    <xf numFmtId="2" fontId="44" fillId="0" borderId="78" xfId="68" applyNumberFormat="1" applyFont="1" applyBorder="1" applyAlignment="1">
      <alignment vertical="center"/>
      <protection/>
    </xf>
    <xf numFmtId="2" fontId="44" fillId="0" borderId="31" xfId="68" applyNumberFormat="1" applyFont="1" applyBorder="1" applyAlignment="1">
      <alignment vertical="center"/>
      <protection/>
    </xf>
    <xf numFmtId="2" fontId="44" fillId="0" borderId="39" xfId="68" applyNumberFormat="1" applyFont="1" applyBorder="1" applyAlignment="1">
      <alignment vertical="center"/>
      <protection/>
    </xf>
    <xf numFmtId="2" fontId="44" fillId="0" borderId="32" xfId="68" applyNumberFormat="1" applyFont="1" applyBorder="1" applyAlignment="1">
      <alignment vertical="center"/>
      <protection/>
    </xf>
    <xf numFmtId="0" fontId="63" fillId="0" borderId="47" xfId="68" applyFont="1" applyBorder="1" applyAlignment="1">
      <alignment horizontal="distributed" vertical="center"/>
      <protection/>
    </xf>
    <xf numFmtId="2" fontId="44" fillId="0" borderId="79" xfId="68" applyNumberFormat="1" applyFont="1" applyBorder="1" applyAlignment="1">
      <alignment vertical="center"/>
      <protection/>
    </xf>
    <xf numFmtId="2" fontId="44" fillId="0" borderId="80" xfId="68" applyNumberFormat="1" applyFont="1" applyBorder="1" applyAlignment="1">
      <alignment vertical="center"/>
      <protection/>
    </xf>
    <xf numFmtId="0" fontId="63" fillId="28" borderId="81" xfId="68" applyFont="1" applyFill="1" applyBorder="1" applyAlignment="1">
      <alignment horizontal="distributed" vertical="center"/>
      <protection/>
    </xf>
    <xf numFmtId="2" fontId="44" fillId="28" borderId="27" xfId="68" applyNumberFormat="1" applyFont="1" applyFill="1" applyBorder="1" applyAlignment="1">
      <alignment vertical="center"/>
      <protection/>
    </xf>
    <xf numFmtId="2" fontId="44" fillId="28" borderId="76" xfId="68" applyNumberFormat="1" applyFont="1" applyFill="1" applyBorder="1" applyAlignment="1">
      <alignment vertical="center"/>
      <protection/>
    </xf>
    <xf numFmtId="2" fontId="44" fillId="28" borderId="39" xfId="68" applyNumberFormat="1" applyFont="1" applyFill="1" applyBorder="1" applyAlignment="1">
      <alignment vertical="center"/>
      <protection/>
    </xf>
    <xf numFmtId="2" fontId="44" fillId="28" borderId="32" xfId="68" applyNumberFormat="1" applyFont="1" applyFill="1" applyBorder="1" applyAlignment="1">
      <alignment vertical="center"/>
      <protection/>
    </xf>
    <xf numFmtId="0" fontId="63" fillId="0" borderId="59" xfId="68" applyFont="1" applyBorder="1" applyAlignment="1">
      <alignment horizontal="distributed" vertical="center"/>
      <protection/>
    </xf>
    <xf numFmtId="2" fontId="44" fillId="28" borderId="31" xfId="68" applyNumberFormat="1" applyFont="1" applyFill="1" applyBorder="1" applyAlignment="1">
      <alignment vertical="center"/>
      <protection/>
    </xf>
    <xf numFmtId="2" fontId="44" fillId="28" borderId="35" xfId="68" applyNumberFormat="1" applyFont="1" applyFill="1" applyBorder="1" applyAlignment="1">
      <alignment vertical="center"/>
      <protection/>
    </xf>
    <xf numFmtId="2" fontId="44" fillId="28" borderId="47" xfId="68" applyNumberFormat="1" applyFont="1" applyFill="1" applyBorder="1" applyAlignment="1">
      <alignment vertical="center"/>
      <protection/>
    </xf>
    <xf numFmtId="2" fontId="44" fillId="28" borderId="36" xfId="68" applyNumberFormat="1" applyFont="1" applyFill="1" applyBorder="1" applyAlignment="1">
      <alignment vertical="center"/>
      <protection/>
    </xf>
    <xf numFmtId="2" fontId="44" fillId="0" borderId="30" xfId="68" applyNumberFormat="1" applyFont="1" applyBorder="1" applyAlignment="1">
      <alignment vertical="center"/>
      <protection/>
    </xf>
    <xf numFmtId="2" fontId="44" fillId="28" borderId="68" xfId="68" applyNumberFormat="1" applyFont="1" applyFill="1" applyBorder="1" applyAlignment="1">
      <alignment vertical="center"/>
      <protection/>
    </xf>
    <xf numFmtId="2" fontId="44" fillId="28" borderId="38" xfId="68" applyNumberFormat="1" applyFont="1" applyFill="1" applyBorder="1" applyAlignment="1">
      <alignment vertical="center"/>
      <protection/>
    </xf>
    <xf numFmtId="0" fontId="63" fillId="0" borderId="82" xfId="68" applyFont="1" applyBorder="1" applyAlignment="1">
      <alignment horizontal="center" vertical="center"/>
      <protection/>
    </xf>
    <xf numFmtId="2" fontId="44" fillId="0" borderId="74" xfId="68" applyNumberFormat="1" applyFont="1" applyFill="1" applyBorder="1" applyAlignment="1">
      <alignment vertical="center"/>
      <protection/>
    </xf>
    <xf numFmtId="2" fontId="44" fillId="0" borderId="75" xfId="68" applyNumberFormat="1" applyFont="1" applyFill="1" applyBorder="1" applyAlignment="1">
      <alignment vertical="center"/>
      <protection/>
    </xf>
    <xf numFmtId="2" fontId="44" fillId="0" borderId="61" xfId="68" applyNumberFormat="1" applyFont="1" applyFill="1" applyBorder="1" applyAlignment="1">
      <alignment vertical="center"/>
      <protection/>
    </xf>
    <xf numFmtId="2" fontId="44" fillId="0" borderId="71" xfId="68" applyNumberFormat="1" applyFont="1" applyFill="1" applyBorder="1" applyAlignment="1">
      <alignment vertical="center"/>
      <protection/>
    </xf>
    <xf numFmtId="2" fontId="44" fillId="0" borderId="65" xfId="68" applyNumberFormat="1" applyFont="1" applyFill="1" applyBorder="1" applyAlignment="1">
      <alignment vertical="center"/>
      <protection/>
    </xf>
    <xf numFmtId="2" fontId="44" fillId="0" borderId="77" xfId="68" applyNumberFormat="1" applyFont="1" applyFill="1" applyBorder="1" applyAlignment="1">
      <alignment vertical="center"/>
      <protection/>
    </xf>
    <xf numFmtId="2" fontId="44" fillId="0" borderId="78" xfId="68" applyNumberFormat="1" applyFont="1" applyFill="1" applyBorder="1" applyAlignment="1">
      <alignment vertical="center"/>
      <protection/>
    </xf>
    <xf numFmtId="2" fontId="44" fillId="0" borderId="31" xfId="68" applyNumberFormat="1" applyFont="1" applyFill="1" applyBorder="1" applyAlignment="1">
      <alignment vertical="center"/>
      <protection/>
    </xf>
    <xf numFmtId="2" fontId="44" fillId="0" borderId="39" xfId="68" applyNumberFormat="1" applyFont="1" applyFill="1" applyBorder="1" applyAlignment="1">
      <alignment vertical="center"/>
      <protection/>
    </xf>
    <xf numFmtId="2" fontId="44" fillId="0" borderId="32" xfId="68" applyNumberFormat="1" applyFont="1" applyFill="1" applyBorder="1" applyAlignment="1">
      <alignment vertical="center"/>
      <protection/>
    </xf>
    <xf numFmtId="0" fontId="63" fillId="0" borderId="36" xfId="68" applyFont="1" applyBorder="1" applyAlignment="1">
      <alignment horizontal="distributed" vertical="center"/>
      <protection/>
    </xf>
    <xf numFmtId="2" fontId="44" fillId="0" borderId="79" xfId="68" applyNumberFormat="1" applyFont="1" applyFill="1" applyBorder="1" applyAlignment="1">
      <alignment vertical="center"/>
      <protection/>
    </xf>
    <xf numFmtId="2" fontId="44" fillId="0" borderId="80" xfId="68" applyNumberFormat="1" applyFont="1" applyFill="1" applyBorder="1" applyAlignment="1">
      <alignment vertical="center"/>
      <protection/>
    </xf>
    <xf numFmtId="2" fontId="44" fillId="0" borderId="47" xfId="68" applyNumberFormat="1" applyFont="1" applyFill="1" applyBorder="1" applyAlignment="1">
      <alignment vertical="center"/>
      <protection/>
    </xf>
    <xf numFmtId="2" fontId="44" fillId="0" borderId="68" xfId="68" applyNumberFormat="1" applyFont="1" applyFill="1" applyBorder="1" applyAlignment="1">
      <alignment vertical="center"/>
      <protection/>
    </xf>
    <xf numFmtId="2" fontId="44" fillId="0" borderId="83" xfId="68" applyNumberFormat="1" applyFont="1" applyFill="1" applyBorder="1" applyAlignment="1">
      <alignment vertical="center"/>
      <protection/>
    </xf>
    <xf numFmtId="2" fontId="44" fillId="0" borderId="61" xfId="68" applyNumberFormat="1" applyFont="1" applyBorder="1" applyAlignment="1">
      <alignment vertical="center"/>
      <protection/>
    </xf>
    <xf numFmtId="2" fontId="44" fillId="0" borderId="71" xfId="68" applyNumberFormat="1" applyFont="1" applyBorder="1" applyAlignment="1">
      <alignment vertical="center"/>
      <protection/>
    </xf>
    <xf numFmtId="2" fontId="44" fillId="0" borderId="65" xfId="68" applyNumberFormat="1" applyFont="1" applyBorder="1" applyAlignment="1">
      <alignment vertical="center"/>
      <protection/>
    </xf>
    <xf numFmtId="2" fontId="44" fillId="28" borderId="84" xfId="68" applyNumberFormat="1" applyFont="1" applyFill="1" applyBorder="1" applyAlignment="1">
      <alignment vertical="center"/>
      <protection/>
    </xf>
    <xf numFmtId="2" fontId="44" fillId="28" borderId="73" xfId="68" applyNumberFormat="1" applyFont="1" applyFill="1" applyBorder="1" applyAlignment="1">
      <alignment vertical="center"/>
      <protection/>
    </xf>
    <xf numFmtId="0" fontId="63" fillId="0" borderId="56" xfId="68" applyFont="1" applyBorder="1" applyAlignment="1">
      <alignment horizontal="distributed" vertical="center"/>
      <protection/>
    </xf>
    <xf numFmtId="2" fontId="44" fillId="0" borderId="85" xfId="68" applyNumberFormat="1" applyFont="1" applyBorder="1" applyAlignment="1">
      <alignment vertical="center"/>
      <protection/>
    </xf>
    <xf numFmtId="2" fontId="44" fillId="0" borderId="86" xfId="68" applyNumberFormat="1" applyFont="1" applyBorder="1" applyAlignment="1">
      <alignment vertical="center"/>
      <protection/>
    </xf>
    <xf numFmtId="2" fontId="44" fillId="28" borderId="40" xfId="68" applyNumberFormat="1" applyFont="1" applyFill="1" applyBorder="1" applyAlignment="1">
      <alignment vertical="center"/>
      <protection/>
    </xf>
    <xf numFmtId="2" fontId="44" fillId="28" borderId="66" xfId="68" applyNumberFormat="1" applyFont="1" applyFill="1" applyBorder="1" applyAlignment="1">
      <alignment vertical="center"/>
      <protection/>
    </xf>
    <xf numFmtId="2" fontId="44" fillId="28" borderId="83" xfId="68" applyNumberFormat="1" applyFont="1" applyFill="1" applyBorder="1" applyAlignment="1">
      <alignment vertical="center"/>
      <protection/>
    </xf>
    <xf numFmtId="0" fontId="64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71" xfId="53" applyFont="1" applyFill="1" applyBorder="1" applyAlignment="1" applyProtection="1">
      <alignment horizontal="right" vertical="center"/>
      <protection/>
    </xf>
    <xf numFmtId="38" fontId="3" fillId="0" borderId="56" xfId="53" applyFont="1" applyFill="1" applyBorder="1" applyAlignment="1" applyProtection="1">
      <alignment horizontal="right" vertical="center"/>
      <protection/>
    </xf>
    <xf numFmtId="38" fontId="3" fillId="0" borderId="30" xfId="52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/>
    </xf>
    <xf numFmtId="0" fontId="0" fillId="0" borderId="11" xfId="0" applyFill="1" applyBorder="1" applyAlignment="1" applyProtection="1">
      <alignment horizontal="distributed" vertical="center"/>
      <protection/>
    </xf>
    <xf numFmtId="38" fontId="3" fillId="0" borderId="28" xfId="52" applyFont="1" applyFill="1" applyBorder="1" applyAlignment="1" applyProtection="1">
      <alignment horizontal="right" vertical="center"/>
      <protection/>
    </xf>
    <xf numFmtId="38" fontId="3" fillId="0" borderId="87" xfId="52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38" fontId="3" fillId="0" borderId="11" xfId="52" applyFont="1" applyFill="1" applyBorder="1" applyAlignment="1" applyProtection="1">
      <alignment horizontal="right" vertical="center"/>
      <protection locked="0"/>
    </xf>
    <xf numFmtId="38" fontId="3" fillId="0" borderId="22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center" vertical="center"/>
      <protection/>
    </xf>
    <xf numFmtId="38" fontId="3" fillId="0" borderId="12" xfId="52" applyFont="1" applyFill="1" applyBorder="1" applyAlignment="1" applyProtection="1">
      <alignment horizontal="right" vertical="center"/>
      <protection locked="0"/>
    </xf>
    <xf numFmtId="38" fontId="3" fillId="28" borderId="63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26" xfId="52" applyFont="1" applyFill="1" applyBorder="1" applyAlignment="1" applyProtection="1">
      <alignment horizontal="right" vertical="center"/>
      <protection locked="0"/>
    </xf>
    <xf numFmtId="38" fontId="3" fillId="28" borderId="38" xfId="52" applyFont="1" applyFill="1" applyBorder="1" applyAlignment="1" applyProtection="1">
      <alignment horizontal="right" vertical="center"/>
      <protection locked="0"/>
    </xf>
    <xf numFmtId="38" fontId="3" fillId="0" borderId="63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38" fontId="3" fillId="28" borderId="63" xfId="52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vertical="center"/>
      <protection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28" borderId="67" xfId="52" applyFont="1" applyFill="1" applyBorder="1" applyAlignment="1" applyProtection="1">
      <alignment horizontal="right" vertical="center"/>
      <protection locked="0"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38" fontId="6" fillId="7" borderId="14" xfId="52" applyFont="1" applyFill="1" applyBorder="1" applyAlignment="1" applyProtection="1">
      <alignment horizontal="right" vertical="center"/>
      <protection/>
    </xf>
    <xf numFmtId="38" fontId="6" fillId="7" borderId="58" xfId="52" applyFont="1" applyFill="1" applyBorder="1" applyAlignment="1" applyProtection="1">
      <alignment horizontal="right" vertical="center"/>
      <protection/>
    </xf>
    <xf numFmtId="38" fontId="6" fillId="7" borderId="55" xfId="52" applyFont="1" applyFill="1" applyBorder="1" applyAlignment="1" applyProtection="1">
      <alignment horizontal="right" vertical="center"/>
      <protection/>
    </xf>
    <xf numFmtId="38" fontId="6" fillId="7" borderId="32" xfId="52" applyFont="1" applyFill="1" applyBorder="1" applyAlignment="1" applyProtection="1">
      <alignment horizontal="right"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14" fillId="0" borderId="4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7" fillId="7" borderId="31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38" fontId="6" fillId="0" borderId="55" xfId="53" applyFont="1" applyFill="1" applyBorder="1" applyAlignment="1" applyProtection="1">
      <alignment horizontal="right" vertical="center"/>
      <protection/>
    </xf>
    <xf numFmtId="0" fontId="5" fillId="7" borderId="0" xfId="0" applyFont="1" applyFill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44" fillId="0" borderId="0" xfId="6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3" fillId="0" borderId="88" xfId="68" applyFont="1" applyBorder="1" applyAlignment="1">
      <alignment horizontal="center" vertical="center"/>
      <protection/>
    </xf>
    <xf numFmtId="0" fontId="63" fillId="0" borderId="89" xfId="68" applyFont="1" applyBorder="1" applyAlignment="1">
      <alignment horizontal="center" vertical="center"/>
      <protection/>
    </xf>
    <xf numFmtId="0" fontId="63" fillId="0" borderId="90" xfId="68" applyFont="1" applyBorder="1" applyAlignment="1">
      <alignment horizontal="center" vertical="center"/>
      <protection/>
    </xf>
    <xf numFmtId="0" fontId="63" fillId="0" borderId="65" xfId="68" applyFont="1" applyBorder="1" applyAlignment="1">
      <alignment horizontal="left" vertical="center"/>
      <protection/>
    </xf>
    <xf numFmtId="0" fontId="63" fillId="0" borderId="48" xfId="68" applyFont="1" applyBorder="1" applyAlignment="1">
      <alignment horizontal="left" vertical="center"/>
      <protection/>
    </xf>
    <xf numFmtId="0" fontId="63" fillId="0" borderId="32" xfId="68" applyFont="1" applyBorder="1" applyAlignment="1">
      <alignment horizontal="left" vertical="center"/>
      <protection/>
    </xf>
    <xf numFmtId="0" fontId="63" fillId="0" borderId="14" xfId="68" applyFont="1" applyBorder="1" applyAlignment="1">
      <alignment horizontal="left" vertical="center"/>
      <protection/>
    </xf>
    <xf numFmtId="0" fontId="63" fillId="0" borderId="33" xfId="68" applyFont="1" applyBorder="1" applyAlignment="1">
      <alignment horizontal="center" vertical="center"/>
      <protection/>
    </xf>
    <xf numFmtId="0" fontId="63" fillId="0" borderId="91" xfId="68" applyFont="1" applyBorder="1" applyAlignment="1">
      <alignment horizontal="center" vertical="center"/>
      <protection/>
    </xf>
    <xf numFmtId="0" fontId="63" fillId="0" borderId="92" xfId="68" applyFont="1" applyBorder="1" applyAlignment="1">
      <alignment horizontal="center" vertical="center"/>
      <protection/>
    </xf>
    <xf numFmtId="0" fontId="63" fillId="0" borderId="39" xfId="68" applyFont="1" applyBorder="1" applyAlignment="1">
      <alignment horizontal="left" vertical="center"/>
      <protection/>
    </xf>
    <xf numFmtId="0" fontId="63" fillId="0" borderId="83" xfId="68" applyFont="1" applyBorder="1" applyAlignment="1">
      <alignment horizontal="left" vertical="center"/>
      <protection/>
    </xf>
    <xf numFmtId="0" fontId="63" fillId="0" borderId="47" xfId="68" applyFont="1" applyBorder="1" applyAlignment="1">
      <alignment horizontal="left" vertical="center"/>
      <protection/>
    </xf>
    <xf numFmtId="0" fontId="63" fillId="0" borderId="28" xfId="68" applyFont="1" applyBorder="1" applyAlignment="1">
      <alignment horizontal="left" vertical="center"/>
      <protection/>
    </xf>
    <xf numFmtId="2" fontId="44" fillId="28" borderId="27" xfId="68" applyNumberFormat="1" applyFont="1" applyFill="1" applyBorder="1" applyAlignment="1">
      <alignment horizontal="center" vertical="center"/>
      <protection/>
    </xf>
    <xf numFmtId="2" fontId="44" fillId="28" borderId="76" xfId="68" applyNumberFormat="1" applyFont="1" applyFill="1" applyBorder="1" applyAlignment="1">
      <alignment horizontal="center" vertical="center"/>
      <protection/>
    </xf>
    <xf numFmtId="2" fontId="44" fillId="28" borderId="39" xfId="68" applyNumberFormat="1" applyFont="1" applyFill="1" applyBorder="1" applyAlignment="1">
      <alignment horizontal="center" vertical="center"/>
      <protection/>
    </xf>
    <xf numFmtId="2" fontId="44" fillId="28" borderId="32" xfId="68" applyNumberFormat="1" applyFont="1" applyFill="1" applyBorder="1" applyAlignment="1">
      <alignment horizontal="center" vertical="center"/>
      <protection/>
    </xf>
    <xf numFmtId="0" fontId="63" fillId="0" borderId="62" xfId="68" applyFont="1" applyBorder="1" applyAlignment="1">
      <alignment horizontal="left" vertical="center"/>
      <protection/>
    </xf>
    <xf numFmtId="0" fontId="63" fillId="0" borderId="40" xfId="68" applyFont="1" applyBorder="1" applyAlignment="1">
      <alignment horizontal="left" vertical="center"/>
      <protection/>
    </xf>
    <xf numFmtId="0" fontId="63" fillId="0" borderId="17" xfId="68" applyFont="1" applyBorder="1" applyAlignment="1">
      <alignment horizontal="left" vertical="center"/>
      <protection/>
    </xf>
    <xf numFmtId="0" fontId="56" fillId="0" borderId="93" xfId="68" applyFont="1" applyBorder="1" applyAlignment="1">
      <alignment horizontal="center" vertical="center" wrapText="1"/>
      <protection/>
    </xf>
    <xf numFmtId="0" fontId="56" fillId="0" borderId="94" xfId="68" applyFont="1" applyBorder="1" applyAlignment="1">
      <alignment horizontal="center" vertical="center" wrapText="1"/>
      <protection/>
    </xf>
    <xf numFmtId="0" fontId="56" fillId="0" borderId="95" xfId="68" applyFont="1" applyBorder="1" applyAlignment="1">
      <alignment horizontal="center" vertical="center" wrapText="1"/>
      <protection/>
    </xf>
    <xf numFmtId="0" fontId="63" fillId="0" borderId="25" xfId="68" applyFont="1" applyBorder="1" applyAlignment="1">
      <alignment horizontal="center" vertical="center"/>
      <protection/>
    </xf>
    <xf numFmtId="0" fontId="63" fillId="0" borderId="36" xfId="68" applyFont="1" applyBorder="1" applyAlignment="1">
      <alignment horizontal="left" vertical="center"/>
      <protection/>
    </xf>
    <xf numFmtId="0" fontId="65" fillId="0" borderId="33" xfId="68" applyFont="1" applyBorder="1" applyAlignment="1">
      <alignment horizontal="center" vertical="center"/>
      <protection/>
    </xf>
    <xf numFmtId="0" fontId="65" fillId="0" borderId="92" xfId="68" applyFont="1" applyBorder="1" applyAlignment="1">
      <alignment horizontal="center" vertical="center"/>
      <protection/>
    </xf>
    <xf numFmtId="0" fontId="56" fillId="0" borderId="96" xfId="68" applyFont="1" applyBorder="1" applyAlignment="1">
      <alignment horizontal="center" vertical="center" wrapText="1"/>
      <protection/>
    </xf>
    <xf numFmtId="0" fontId="56" fillId="0" borderId="97" xfId="68" applyFont="1" applyBorder="1" applyAlignment="1">
      <alignment horizontal="center" vertical="center" wrapText="1"/>
      <protection/>
    </xf>
    <xf numFmtId="0" fontId="63" fillId="0" borderId="93" xfId="68" applyFont="1" applyBorder="1" applyAlignment="1">
      <alignment horizontal="center" vertical="center"/>
      <protection/>
    </xf>
    <xf numFmtId="0" fontId="63" fillId="0" borderId="98" xfId="68" applyFont="1" applyBorder="1" applyAlignment="1">
      <alignment horizontal="center" vertical="center"/>
      <protection/>
    </xf>
    <xf numFmtId="0" fontId="56" fillId="0" borderId="99" xfId="68" applyFont="1" applyBorder="1" applyAlignment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0" borderId="100" xfId="66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/>
      <protection/>
    </xf>
    <xf numFmtId="0" fontId="6" fillId="0" borderId="44" xfId="66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0" borderId="100" xfId="66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/>
      <protection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46" xfId="0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 shrinkToFit="1"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0" fontId="0" fillId="0" borderId="69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8" fontId="3" fillId="28" borderId="63" xfId="53" applyFont="1" applyFill="1" applyBorder="1" applyAlignment="1" applyProtection="1">
      <alignment horizontal="right" vertical="center"/>
      <protection locked="0"/>
    </xf>
    <xf numFmtId="38" fontId="6" fillId="0" borderId="0" xfId="53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66" fillId="0" borderId="40" xfId="53" applyFont="1" applyFill="1" applyBorder="1" applyAlignment="1" applyProtection="1">
      <alignment horizontal="right" vertical="center"/>
      <protection/>
    </xf>
    <xf numFmtId="38" fontId="66" fillId="0" borderId="21" xfId="53" applyFont="1" applyFill="1" applyBorder="1" applyAlignment="1" applyProtection="1">
      <alignment horizontal="right" vertical="center"/>
      <protection/>
    </xf>
    <xf numFmtId="38" fontId="66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76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3" fillId="0" borderId="14" xfId="53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43" xfId="53" applyFont="1" applyFill="1" applyBorder="1" applyAlignment="1" applyProtection="1">
      <alignment horizontal="right" vertical="center"/>
      <protection/>
    </xf>
    <xf numFmtId="38" fontId="3" fillId="0" borderId="0" xfId="53" applyFont="1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38" fontId="3" fillId="0" borderId="54" xfId="53" applyFont="1" applyFill="1" applyBorder="1" applyAlignment="1" applyProtection="1">
      <alignment horizontal="right" vertical="center"/>
      <protection/>
    </xf>
    <xf numFmtId="38" fontId="3" fillId="0" borderId="30" xfId="53" applyFont="1" applyFill="1" applyBorder="1" applyAlignment="1" applyProtection="1">
      <alignment horizontal="center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38" fontId="3" fillId="0" borderId="0" xfId="53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9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25" sqref="E25"/>
    </sheetView>
  </sheetViews>
  <sheetFormatPr defaultColWidth="9.00390625" defaultRowHeight="13.5"/>
  <cols>
    <col min="2" max="2" width="19.125" style="533" bestFit="1" customWidth="1"/>
  </cols>
  <sheetData>
    <row r="1" ht="13.5">
      <c r="B1" s="533" t="s">
        <v>654</v>
      </c>
    </row>
    <row r="2" spans="1:2" ht="13.5">
      <c r="A2">
        <v>2021</v>
      </c>
      <c r="B2" s="533">
        <v>44198</v>
      </c>
    </row>
    <row r="3" ht="13.5">
      <c r="B3" s="533">
        <v>44242</v>
      </c>
    </row>
    <row r="4" ht="13.5">
      <c r="B4" s="533">
        <v>44270</v>
      </c>
    </row>
    <row r="5" ht="13.5">
      <c r="B5" s="533">
        <v>44298</v>
      </c>
    </row>
    <row r="6" ht="13.5">
      <c r="B6" s="533">
        <v>44322</v>
      </c>
    </row>
    <row r="7" ht="13.5">
      <c r="B7" s="533">
        <v>44361</v>
      </c>
    </row>
    <row r="8" ht="13.5">
      <c r="B8" s="533">
        <v>44389</v>
      </c>
    </row>
    <row r="9" ht="13.5">
      <c r="B9" s="533">
        <v>44424</v>
      </c>
    </row>
    <row r="10" ht="13.5">
      <c r="B10" s="533">
        <v>44452</v>
      </c>
    </row>
    <row r="11" ht="13.5">
      <c r="B11" s="533">
        <v>44481</v>
      </c>
    </row>
    <row r="12" ht="13.5">
      <c r="B12" s="533">
        <v>44515</v>
      </c>
    </row>
    <row r="13" ht="13.5">
      <c r="B13" s="533">
        <v>44543</v>
      </c>
    </row>
  </sheetData>
  <sheetProtection password="CCC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408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273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SUM(O4+O18)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178</v>
      </c>
      <c r="D4" s="654"/>
      <c r="E4" s="654"/>
      <c r="F4" s="655" t="s">
        <v>11</v>
      </c>
      <c r="G4" s="655"/>
      <c r="H4" s="656">
        <f>SUM(E17+J17+O17+T17+Y17)</f>
        <v>40300</v>
      </c>
      <c r="I4" s="656"/>
      <c r="J4" s="9" t="s">
        <v>1</v>
      </c>
      <c r="K4" s="9" t="s">
        <v>274</v>
      </c>
      <c r="L4" s="10"/>
      <c r="M4" s="11" t="s">
        <v>127</v>
      </c>
      <c r="N4" s="11"/>
      <c r="O4" s="657">
        <f>SUM(F17+K17+P17+U17+Z17)</f>
        <v>0</v>
      </c>
      <c r="P4" s="658"/>
      <c r="Q4" s="659" t="s">
        <v>1</v>
      </c>
      <c r="R4" s="659"/>
    </row>
    <row r="5" spans="2:29" ht="21" customHeight="1">
      <c r="B5" s="647" t="s">
        <v>146</v>
      </c>
      <c r="C5" s="648"/>
      <c r="D5" s="648"/>
      <c r="E5" s="649"/>
      <c r="F5" s="18" t="s">
        <v>131</v>
      </c>
      <c r="G5" s="647"/>
      <c r="H5" s="648"/>
      <c r="I5" s="648"/>
      <c r="J5" s="648"/>
      <c r="K5" s="38"/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" customHeight="1">
      <c r="B6" s="135"/>
      <c r="C6" s="152" t="s">
        <v>103</v>
      </c>
      <c r="D6" s="147" t="s">
        <v>430</v>
      </c>
      <c r="E6" s="229">
        <v>2150</v>
      </c>
      <c r="F6" s="517"/>
      <c r="G6" s="177"/>
      <c r="H6" s="151"/>
      <c r="I6" s="365"/>
      <c r="J6" s="233"/>
      <c r="K6" s="219"/>
      <c r="L6" s="1"/>
      <c r="M6" s="101" t="s">
        <v>499</v>
      </c>
      <c r="N6" s="492"/>
      <c r="O6" s="230">
        <v>1450</v>
      </c>
      <c r="P6" s="517"/>
      <c r="Q6" s="117"/>
      <c r="R6" s="549" t="s">
        <v>110</v>
      </c>
      <c r="S6" s="544" t="s">
        <v>501</v>
      </c>
      <c r="T6" s="233">
        <v>2450</v>
      </c>
      <c r="U6" s="517"/>
      <c r="V6" s="1"/>
      <c r="W6" s="145" t="s">
        <v>331</v>
      </c>
      <c r="X6" s="1"/>
      <c r="Y6" s="229">
        <v>1050</v>
      </c>
      <c r="Z6" s="517"/>
      <c r="AA6" s="364"/>
      <c r="AB6" s="14"/>
      <c r="AC6" s="189"/>
    </row>
    <row r="7" spans="2:29" ht="21" customHeight="1">
      <c r="B7" s="96"/>
      <c r="C7" s="278" t="s">
        <v>335</v>
      </c>
      <c r="D7" s="133" t="s">
        <v>430</v>
      </c>
      <c r="E7" s="230">
        <v>1950</v>
      </c>
      <c r="F7" s="519"/>
      <c r="G7" s="123"/>
      <c r="H7" s="772" t="s">
        <v>332</v>
      </c>
      <c r="I7" s="773"/>
      <c r="J7" s="234">
        <v>950</v>
      </c>
      <c r="K7" s="515"/>
      <c r="L7" s="103"/>
      <c r="M7" s="101" t="s">
        <v>336</v>
      </c>
      <c r="N7" s="492"/>
      <c r="O7" s="230">
        <v>2600</v>
      </c>
      <c r="P7" s="515"/>
      <c r="Q7" s="96"/>
      <c r="R7" s="101" t="s">
        <v>334</v>
      </c>
      <c r="S7" s="97" t="s">
        <v>492</v>
      </c>
      <c r="T7" s="234">
        <v>1300</v>
      </c>
      <c r="U7" s="515"/>
      <c r="V7" s="103"/>
      <c r="W7" s="101" t="s">
        <v>333</v>
      </c>
      <c r="X7" s="103"/>
      <c r="Y7" s="230">
        <v>1650</v>
      </c>
      <c r="Z7" s="515"/>
      <c r="AA7" s="364"/>
      <c r="AB7" s="14"/>
      <c r="AC7" s="189"/>
    </row>
    <row r="8" spans="2:29" ht="21" customHeight="1">
      <c r="B8" s="96"/>
      <c r="C8" s="278" t="s">
        <v>110</v>
      </c>
      <c r="D8" s="133" t="s">
        <v>430</v>
      </c>
      <c r="E8" s="230">
        <v>2150</v>
      </c>
      <c r="F8" s="515"/>
      <c r="G8" s="123"/>
      <c r="H8" s="278"/>
      <c r="I8" s="292"/>
      <c r="J8" s="234"/>
      <c r="K8" s="283"/>
      <c r="L8" s="103"/>
      <c r="M8" s="101" t="s">
        <v>337</v>
      </c>
      <c r="N8" s="492"/>
      <c r="O8" s="230">
        <v>1200</v>
      </c>
      <c r="P8" s="515"/>
      <c r="Q8" s="96"/>
      <c r="R8" s="101" t="s">
        <v>117</v>
      </c>
      <c r="S8" s="97" t="s">
        <v>492</v>
      </c>
      <c r="T8" s="234">
        <v>800</v>
      </c>
      <c r="U8" s="515"/>
      <c r="V8" s="103"/>
      <c r="W8" s="768" t="s">
        <v>658</v>
      </c>
      <c r="X8" s="769"/>
      <c r="Y8" s="770"/>
      <c r="Z8" s="283"/>
      <c r="AA8" s="364"/>
      <c r="AB8" s="14"/>
      <c r="AC8" s="189"/>
    </row>
    <row r="9" spans="2:29" ht="21" customHeight="1">
      <c r="B9" s="96"/>
      <c r="C9" s="278" t="s">
        <v>112</v>
      </c>
      <c r="D9" s="133" t="s">
        <v>430</v>
      </c>
      <c r="E9" s="230">
        <v>1950</v>
      </c>
      <c r="F9" s="515"/>
      <c r="G9" s="123"/>
      <c r="H9" s="278"/>
      <c r="I9" s="292"/>
      <c r="J9" s="234"/>
      <c r="K9" s="283"/>
      <c r="L9" s="103"/>
      <c r="M9" s="101" t="s">
        <v>339</v>
      </c>
      <c r="N9" s="492"/>
      <c r="O9" s="230">
        <v>950</v>
      </c>
      <c r="P9" s="515"/>
      <c r="Q9" s="96"/>
      <c r="R9" s="105"/>
      <c r="S9" s="99"/>
      <c r="T9" s="234"/>
      <c r="U9" s="410"/>
      <c r="V9" s="103"/>
      <c r="W9" s="101" t="s">
        <v>338</v>
      </c>
      <c r="X9" s="103"/>
      <c r="Y9" s="230">
        <v>750</v>
      </c>
      <c r="Z9" s="515"/>
      <c r="AA9" s="364"/>
      <c r="AB9" s="14"/>
      <c r="AC9" s="189"/>
    </row>
    <row r="10" spans="2:29" ht="21" customHeight="1">
      <c r="B10" s="96"/>
      <c r="C10" s="278" t="s">
        <v>114</v>
      </c>
      <c r="D10" s="133" t="s">
        <v>430</v>
      </c>
      <c r="E10" s="230">
        <v>2950</v>
      </c>
      <c r="F10" s="515"/>
      <c r="G10" s="123"/>
      <c r="H10" s="278"/>
      <c r="I10" s="294"/>
      <c r="J10" s="234"/>
      <c r="K10" s="283"/>
      <c r="L10" s="103"/>
      <c r="M10" s="101" t="s">
        <v>341</v>
      </c>
      <c r="N10" s="492"/>
      <c r="O10" s="230">
        <v>500</v>
      </c>
      <c r="P10" s="515"/>
      <c r="Q10" s="96"/>
      <c r="R10" s="105"/>
      <c r="S10" s="99"/>
      <c r="T10" s="234"/>
      <c r="U10" s="283"/>
      <c r="V10" s="103"/>
      <c r="W10" s="101" t="s">
        <v>340</v>
      </c>
      <c r="X10" s="103"/>
      <c r="Y10" s="230">
        <v>1000</v>
      </c>
      <c r="Z10" s="515"/>
      <c r="AA10" s="364"/>
      <c r="AB10" s="14"/>
      <c r="AC10" s="189"/>
    </row>
    <row r="11" spans="2:29" ht="21" customHeight="1">
      <c r="B11" s="96"/>
      <c r="C11" s="278" t="s">
        <v>115</v>
      </c>
      <c r="D11" s="133" t="s">
        <v>430</v>
      </c>
      <c r="E11" s="230">
        <v>1850</v>
      </c>
      <c r="F11" s="515"/>
      <c r="G11" s="123"/>
      <c r="H11" s="278"/>
      <c r="I11" s="294"/>
      <c r="J11" s="234"/>
      <c r="K11" s="283"/>
      <c r="L11" s="103"/>
      <c r="M11" s="101" t="s">
        <v>342</v>
      </c>
      <c r="N11" s="492"/>
      <c r="O11" s="230">
        <v>1150</v>
      </c>
      <c r="P11" s="515"/>
      <c r="Q11" s="96"/>
      <c r="R11" s="105"/>
      <c r="S11" s="99"/>
      <c r="T11" s="234"/>
      <c r="U11" s="283"/>
      <c r="V11" s="103"/>
      <c r="W11" s="105"/>
      <c r="X11" s="103"/>
      <c r="Y11" s="230"/>
      <c r="Z11" s="283"/>
      <c r="AA11" s="364"/>
      <c r="AB11" s="14"/>
      <c r="AC11" s="189"/>
    </row>
    <row r="12" spans="2:29" ht="21" customHeight="1">
      <c r="B12" s="131" t="s">
        <v>636</v>
      </c>
      <c r="C12" s="273" t="s">
        <v>63</v>
      </c>
      <c r="D12" s="133" t="s">
        <v>433</v>
      </c>
      <c r="E12" s="230">
        <v>2700</v>
      </c>
      <c r="F12" s="515"/>
      <c r="G12" s="123"/>
      <c r="H12" s="278"/>
      <c r="I12" s="294"/>
      <c r="J12" s="234"/>
      <c r="K12" s="283"/>
      <c r="L12" s="103"/>
      <c r="M12" s="101" t="s">
        <v>502</v>
      </c>
      <c r="N12" s="492" t="s">
        <v>503</v>
      </c>
      <c r="O12" s="230">
        <v>1700</v>
      </c>
      <c r="P12" s="515"/>
      <c r="Q12" s="96"/>
      <c r="R12" s="105"/>
      <c r="S12" s="99"/>
      <c r="T12" s="234"/>
      <c r="U12" s="283"/>
      <c r="V12" s="103"/>
      <c r="W12" s="105"/>
      <c r="X12" s="103"/>
      <c r="Y12" s="230"/>
      <c r="Z12" s="224"/>
      <c r="AA12" s="364"/>
      <c r="AB12" s="14" t="s">
        <v>631</v>
      </c>
      <c r="AC12" s="189"/>
    </row>
    <row r="13" spans="2:29" ht="21" customHeight="1">
      <c r="B13" s="96"/>
      <c r="C13" s="278" t="s">
        <v>120</v>
      </c>
      <c r="D13" s="133" t="s">
        <v>433</v>
      </c>
      <c r="E13" s="230">
        <v>3400</v>
      </c>
      <c r="F13" s="515"/>
      <c r="G13" s="123"/>
      <c r="H13" s="278"/>
      <c r="I13" s="317"/>
      <c r="J13" s="234"/>
      <c r="K13" s="283"/>
      <c r="L13" s="103"/>
      <c r="M13" s="105"/>
      <c r="N13" s="105"/>
      <c r="O13" s="230"/>
      <c r="P13" s="417"/>
      <c r="Q13" s="96"/>
      <c r="R13" s="105"/>
      <c r="S13" s="99"/>
      <c r="T13" s="234"/>
      <c r="U13" s="283"/>
      <c r="V13" s="103"/>
      <c r="W13" s="105"/>
      <c r="X13" s="103"/>
      <c r="Y13" s="230"/>
      <c r="Z13" s="224"/>
      <c r="AA13" s="364"/>
      <c r="AC13" s="189"/>
    </row>
    <row r="14" spans="2:29" ht="21" customHeight="1">
      <c r="B14" s="96"/>
      <c r="C14" s="278" t="s">
        <v>582</v>
      </c>
      <c r="D14" s="133" t="s">
        <v>430</v>
      </c>
      <c r="E14" s="230">
        <v>1700</v>
      </c>
      <c r="F14" s="515"/>
      <c r="G14" s="123"/>
      <c r="H14" s="278"/>
      <c r="I14" s="294"/>
      <c r="J14" s="234"/>
      <c r="K14" s="283"/>
      <c r="L14" s="103"/>
      <c r="M14" s="105"/>
      <c r="N14" s="105"/>
      <c r="O14" s="230"/>
      <c r="P14" s="417"/>
      <c r="Q14" s="96"/>
      <c r="R14" s="105"/>
      <c r="S14" s="99"/>
      <c r="T14" s="234"/>
      <c r="U14" s="283"/>
      <c r="V14" s="103"/>
      <c r="W14" s="105"/>
      <c r="X14" s="103"/>
      <c r="Y14" s="230"/>
      <c r="Z14" s="224"/>
      <c r="AA14" s="364"/>
      <c r="AB14" s="14"/>
      <c r="AC14" s="189"/>
    </row>
    <row r="15" spans="2:29" ht="21" customHeight="1">
      <c r="B15" s="96"/>
      <c r="C15" s="278"/>
      <c r="D15" s="133"/>
      <c r="E15" s="230"/>
      <c r="F15" s="268"/>
      <c r="G15" s="123"/>
      <c r="H15" s="278"/>
      <c r="I15" s="294"/>
      <c r="J15" s="234"/>
      <c r="K15" s="283"/>
      <c r="L15" s="103"/>
      <c r="M15" s="105"/>
      <c r="N15" s="105"/>
      <c r="O15" s="230"/>
      <c r="P15" s="268"/>
      <c r="Q15" s="96"/>
      <c r="R15" s="105"/>
      <c r="S15" s="99"/>
      <c r="T15" s="234"/>
      <c r="U15" s="283"/>
      <c r="V15" s="103"/>
      <c r="W15" s="105"/>
      <c r="X15" s="103"/>
      <c r="Y15" s="230"/>
      <c r="Z15" s="224"/>
      <c r="AA15" s="364"/>
      <c r="AB15" s="325"/>
      <c r="AC15" s="189"/>
    </row>
    <row r="16" spans="2:29" ht="21" customHeight="1">
      <c r="B16" s="135"/>
      <c r="C16" s="152"/>
      <c r="D16" s="154"/>
      <c r="E16" s="232"/>
      <c r="F16" s="195"/>
      <c r="G16" s="175"/>
      <c r="H16" s="154"/>
      <c r="I16" s="306"/>
      <c r="J16" s="233"/>
      <c r="K16" s="219"/>
      <c r="L16" s="1"/>
      <c r="M16" s="136"/>
      <c r="N16" s="136"/>
      <c r="O16" s="232"/>
      <c r="P16" s="195"/>
      <c r="Q16" s="135"/>
      <c r="R16" s="136"/>
      <c r="S16" s="124"/>
      <c r="T16" s="233"/>
      <c r="U16" s="219"/>
      <c r="V16" s="1"/>
      <c r="W16" s="1"/>
      <c r="X16" s="1"/>
      <c r="Y16" s="232"/>
      <c r="Z16" s="195"/>
      <c r="AA16" s="364"/>
      <c r="AB16" s="14"/>
      <c r="AC16" s="189"/>
    </row>
    <row r="17" spans="2:29" ht="21" customHeight="1">
      <c r="B17" s="647" t="s">
        <v>2</v>
      </c>
      <c r="C17" s="648"/>
      <c r="D17" s="648"/>
      <c r="E17" s="237">
        <f>SUM(E6:E16)</f>
        <v>20800</v>
      </c>
      <c r="F17" s="299">
        <f>SUM(F6:F15)</f>
        <v>0</v>
      </c>
      <c r="G17" s="647" t="s">
        <v>72</v>
      </c>
      <c r="H17" s="648"/>
      <c r="I17" s="649"/>
      <c r="J17" s="166">
        <f>SUM(J6:J16)</f>
        <v>950</v>
      </c>
      <c r="K17" s="366">
        <f>SUM(K7)</f>
        <v>0</v>
      </c>
      <c r="L17" s="648" t="s">
        <v>2</v>
      </c>
      <c r="M17" s="648"/>
      <c r="N17" s="648"/>
      <c r="O17" s="237">
        <f>SUM(O6:O16)</f>
        <v>9550</v>
      </c>
      <c r="P17" s="299">
        <f>SUM(P6:P12)</f>
        <v>0</v>
      </c>
      <c r="Q17" s="647" t="s">
        <v>2</v>
      </c>
      <c r="R17" s="648"/>
      <c r="S17" s="649"/>
      <c r="T17" s="166">
        <f>SUM(T6:T16)</f>
        <v>4550</v>
      </c>
      <c r="U17" s="366">
        <f>SUM(U6:U8)</f>
        <v>0</v>
      </c>
      <c r="V17" s="648" t="s">
        <v>2</v>
      </c>
      <c r="W17" s="648"/>
      <c r="X17" s="648"/>
      <c r="Y17" s="237">
        <f>SUM(Y6:Y7)+SUM(Y9:Y10)</f>
        <v>4450</v>
      </c>
      <c r="Z17" s="171">
        <f>SUM(Z6:Z10)</f>
        <v>0</v>
      </c>
      <c r="AA17" s="774"/>
      <c r="AB17" s="775"/>
      <c r="AC17" s="174"/>
    </row>
    <row r="18" spans="2:35" ht="27.75" customHeight="1">
      <c r="B18" s="2"/>
      <c r="C18" s="654" t="s">
        <v>179</v>
      </c>
      <c r="D18" s="654"/>
      <c r="E18" s="654"/>
      <c r="F18" s="655" t="s">
        <v>11</v>
      </c>
      <c r="G18" s="655"/>
      <c r="H18" s="656">
        <f>SUM(E30+J30+O30+T30+Y30)</f>
        <v>13250</v>
      </c>
      <c r="I18" s="655"/>
      <c r="J18" s="9" t="s">
        <v>1</v>
      </c>
      <c r="K18" s="9" t="s">
        <v>276</v>
      </c>
      <c r="L18" s="10"/>
      <c r="M18" s="11" t="s">
        <v>127</v>
      </c>
      <c r="N18" s="11"/>
      <c r="O18" s="657">
        <f>SUM(F30+K30+P30+U30+Z30)</f>
        <v>0</v>
      </c>
      <c r="P18" s="658"/>
      <c r="Q18" s="659" t="s">
        <v>1</v>
      </c>
      <c r="R18" s="659"/>
      <c r="S18" s="2"/>
      <c r="T18" s="5"/>
      <c r="U18" s="5"/>
      <c r="V18" s="2"/>
      <c r="W18" s="2"/>
      <c r="X18" s="2"/>
      <c r="Y18" s="2"/>
      <c r="Z18" s="2"/>
      <c r="AA18" s="660"/>
      <c r="AB18" s="660"/>
      <c r="AC18" s="5"/>
      <c r="AD18" s="2"/>
      <c r="AE18" s="2"/>
      <c r="AF18" s="2"/>
      <c r="AG18" s="2"/>
      <c r="AH18" s="2"/>
      <c r="AI18" s="2"/>
    </row>
    <row r="19" spans="2:29" ht="21" customHeight="1">
      <c r="B19" s="748" t="s">
        <v>146</v>
      </c>
      <c r="C19" s="771"/>
      <c r="D19" s="771"/>
      <c r="E19" s="771"/>
      <c r="F19" s="372" t="s">
        <v>131</v>
      </c>
      <c r="G19" s="748" t="s">
        <v>146</v>
      </c>
      <c r="H19" s="771"/>
      <c r="I19" s="771"/>
      <c r="J19" s="771"/>
      <c r="K19" s="372" t="s">
        <v>131</v>
      </c>
      <c r="L19" s="748" t="s">
        <v>147</v>
      </c>
      <c r="M19" s="771"/>
      <c r="N19" s="771"/>
      <c r="O19" s="729"/>
      <c r="P19" s="153" t="s">
        <v>131</v>
      </c>
      <c r="Q19" s="771" t="s">
        <v>148</v>
      </c>
      <c r="R19" s="771"/>
      <c r="S19" s="771"/>
      <c r="T19" s="771"/>
      <c r="U19" s="369" t="s">
        <v>131</v>
      </c>
      <c r="V19" s="647" t="s">
        <v>132</v>
      </c>
      <c r="W19" s="648"/>
      <c r="X19" s="648"/>
      <c r="Y19" s="649"/>
      <c r="Z19" s="19" t="s">
        <v>131</v>
      </c>
      <c r="AA19" s="650" t="s">
        <v>275</v>
      </c>
      <c r="AB19" s="650"/>
      <c r="AC19" s="651"/>
    </row>
    <row r="20" spans="2:29" ht="21" customHeight="1">
      <c r="B20" s="178" t="s">
        <v>637</v>
      </c>
      <c r="C20" s="151" t="s">
        <v>121</v>
      </c>
      <c r="D20" s="409" t="s">
        <v>432</v>
      </c>
      <c r="E20" s="220">
        <v>3100</v>
      </c>
      <c r="F20" s="517"/>
      <c r="G20" s="117"/>
      <c r="H20" s="119"/>
      <c r="I20" s="139"/>
      <c r="J20" s="194"/>
      <c r="K20" s="305"/>
      <c r="L20" s="117"/>
      <c r="M20" s="550" t="s">
        <v>343</v>
      </c>
      <c r="N20" s="143" t="s">
        <v>454</v>
      </c>
      <c r="O20" s="229">
        <v>950</v>
      </c>
      <c r="P20" s="517"/>
      <c r="Q20" s="118"/>
      <c r="R20" s="550" t="s">
        <v>344</v>
      </c>
      <c r="S20" s="120"/>
      <c r="T20" s="494">
        <v>1100</v>
      </c>
      <c r="U20" s="517"/>
      <c r="V20" s="117"/>
      <c r="W20" s="550" t="s">
        <v>345</v>
      </c>
      <c r="X20" s="120"/>
      <c r="Y20" s="238">
        <v>750</v>
      </c>
      <c r="Z20" s="517"/>
      <c r="AA20" s="202"/>
      <c r="AB20" s="146" t="s">
        <v>642</v>
      </c>
      <c r="AC20" s="205"/>
    </row>
    <row r="21" spans="2:29" ht="21" customHeight="1">
      <c r="B21" s="96"/>
      <c r="C21" s="105" t="s">
        <v>470</v>
      </c>
      <c r="D21" s="367" t="s">
        <v>435</v>
      </c>
      <c r="E21" s="221">
        <v>2100</v>
      </c>
      <c r="F21" s="515"/>
      <c r="G21" s="96"/>
      <c r="H21" s="105"/>
      <c r="I21" s="106"/>
      <c r="J21" s="268"/>
      <c r="K21" s="521"/>
      <c r="L21" s="96"/>
      <c r="M21" s="105"/>
      <c r="N21" s="108"/>
      <c r="O21" s="230"/>
      <c r="P21" s="283"/>
      <c r="Q21" s="103"/>
      <c r="R21" s="105"/>
      <c r="S21" s="99"/>
      <c r="T21" s="234"/>
      <c r="U21" s="370"/>
      <c r="V21" s="96"/>
      <c r="W21" s="101" t="s">
        <v>346</v>
      </c>
      <c r="X21" s="99"/>
      <c r="Y21" s="239">
        <v>100</v>
      </c>
      <c r="Z21" s="515"/>
      <c r="AA21" s="202"/>
      <c r="AB21" s="146"/>
      <c r="AC21" s="205"/>
    </row>
    <row r="22" spans="2:29" ht="21" customHeight="1">
      <c r="B22" s="96"/>
      <c r="C22" s="105" t="s">
        <v>347</v>
      </c>
      <c r="D22" s="573" t="s">
        <v>567</v>
      </c>
      <c r="E22" s="532">
        <v>450</v>
      </c>
      <c r="F22" s="515"/>
      <c r="G22" s="96"/>
      <c r="H22" s="105" t="s">
        <v>348</v>
      </c>
      <c r="I22" s="261" t="s">
        <v>435</v>
      </c>
      <c r="J22" s="234">
        <v>1200</v>
      </c>
      <c r="K22" s="515"/>
      <c r="L22" s="96"/>
      <c r="M22" s="101"/>
      <c r="N22" s="496"/>
      <c r="O22" s="230"/>
      <c r="P22" s="410"/>
      <c r="Q22" s="103"/>
      <c r="R22" s="105"/>
      <c r="S22" s="99"/>
      <c r="T22" s="234"/>
      <c r="U22" s="235"/>
      <c r="V22" s="96"/>
      <c r="W22" s="101" t="s">
        <v>349</v>
      </c>
      <c r="X22" s="99"/>
      <c r="Y22" s="239">
        <v>150</v>
      </c>
      <c r="Z22" s="515"/>
      <c r="AA22" s="202"/>
      <c r="AB22" s="145"/>
      <c r="AC22" s="205"/>
    </row>
    <row r="23" spans="2:29" ht="21" customHeight="1">
      <c r="B23" s="96"/>
      <c r="C23" s="105"/>
      <c r="D23" s="103"/>
      <c r="E23" s="221"/>
      <c r="F23" s="283"/>
      <c r="G23" s="96"/>
      <c r="H23" s="105" t="s">
        <v>350</v>
      </c>
      <c r="I23" s="261" t="s">
        <v>435</v>
      </c>
      <c r="J23" s="234">
        <v>1200</v>
      </c>
      <c r="K23" s="515"/>
      <c r="L23" s="96"/>
      <c r="M23" s="103"/>
      <c r="N23" s="103"/>
      <c r="O23" s="230"/>
      <c r="P23" s="283"/>
      <c r="Q23" s="103"/>
      <c r="R23" s="105"/>
      <c r="S23" s="99"/>
      <c r="T23" s="263"/>
      <c r="U23" s="370"/>
      <c r="V23" s="96"/>
      <c r="W23" s="101" t="s">
        <v>240</v>
      </c>
      <c r="X23" s="99"/>
      <c r="Y23" s="239">
        <v>300</v>
      </c>
      <c r="Z23" s="515"/>
      <c r="AA23" s="202"/>
      <c r="AB23" s="145"/>
      <c r="AC23" s="205"/>
    </row>
    <row r="24" spans="2:29" ht="21" customHeight="1">
      <c r="B24" s="96"/>
      <c r="C24" s="105"/>
      <c r="D24" s="103"/>
      <c r="E24" s="221"/>
      <c r="F24" s="283"/>
      <c r="G24" s="96"/>
      <c r="H24" s="101" t="s">
        <v>351</v>
      </c>
      <c r="I24" s="261" t="s">
        <v>435</v>
      </c>
      <c r="J24" s="234">
        <v>350</v>
      </c>
      <c r="K24" s="515"/>
      <c r="L24" s="96"/>
      <c r="M24" s="103"/>
      <c r="N24" s="103"/>
      <c r="O24" s="230"/>
      <c r="P24" s="224"/>
      <c r="Q24" s="103"/>
      <c r="R24" s="105"/>
      <c r="S24" s="99"/>
      <c r="T24" s="263"/>
      <c r="U24" s="370"/>
      <c r="V24" s="96"/>
      <c r="W24" s="101" t="s">
        <v>352</v>
      </c>
      <c r="X24" s="99"/>
      <c r="Y24" s="239">
        <v>200</v>
      </c>
      <c r="Z24" s="515"/>
      <c r="AA24" s="202"/>
      <c r="AB24" s="145"/>
      <c r="AC24" s="205"/>
    </row>
    <row r="25" spans="2:29" ht="21" customHeight="1">
      <c r="B25" s="96"/>
      <c r="C25" s="105"/>
      <c r="D25" s="103"/>
      <c r="E25" s="221"/>
      <c r="F25" s="283"/>
      <c r="G25" s="96"/>
      <c r="H25" s="105" t="s">
        <v>471</v>
      </c>
      <c r="I25" s="132" t="s">
        <v>472</v>
      </c>
      <c r="J25" s="234">
        <v>100</v>
      </c>
      <c r="K25" s="515"/>
      <c r="L25" s="96"/>
      <c r="M25" s="103"/>
      <c r="N25" s="103"/>
      <c r="O25" s="230"/>
      <c r="P25" s="224"/>
      <c r="Q25" s="103"/>
      <c r="R25" s="105"/>
      <c r="S25" s="99"/>
      <c r="T25" s="263"/>
      <c r="U25" s="370"/>
      <c r="V25" s="96"/>
      <c r="W25" s="105"/>
      <c r="X25" s="99"/>
      <c r="Y25" s="239"/>
      <c r="Z25" s="283"/>
      <c r="AA25" s="202"/>
      <c r="AB25" s="145"/>
      <c r="AC25" s="205"/>
    </row>
    <row r="26" spans="2:29" ht="21" customHeight="1">
      <c r="B26" s="96"/>
      <c r="C26" s="105"/>
      <c r="D26" s="301"/>
      <c r="E26" s="221"/>
      <c r="F26" s="283"/>
      <c r="G26" s="96"/>
      <c r="H26" s="105" t="s">
        <v>473</v>
      </c>
      <c r="I26" s="261" t="s">
        <v>437</v>
      </c>
      <c r="J26" s="234">
        <v>200</v>
      </c>
      <c r="K26" s="515"/>
      <c r="L26" s="96"/>
      <c r="M26" s="103"/>
      <c r="N26" s="103"/>
      <c r="O26" s="230"/>
      <c r="P26" s="224"/>
      <c r="Q26" s="103"/>
      <c r="R26" s="105"/>
      <c r="S26" s="99"/>
      <c r="T26" s="234"/>
      <c r="U26" s="370"/>
      <c r="V26" s="96"/>
      <c r="W26" s="105"/>
      <c r="X26" s="99"/>
      <c r="Y26" s="239"/>
      <c r="Z26" s="224"/>
      <c r="AA26" s="202"/>
      <c r="AB26" s="145"/>
      <c r="AC26" s="205"/>
    </row>
    <row r="27" spans="2:29" ht="21" customHeight="1">
      <c r="B27" s="96"/>
      <c r="C27" s="105"/>
      <c r="D27" s="301"/>
      <c r="E27" s="221"/>
      <c r="F27" s="283"/>
      <c r="G27" s="96"/>
      <c r="H27" s="105" t="s">
        <v>124</v>
      </c>
      <c r="I27" s="261" t="s">
        <v>474</v>
      </c>
      <c r="J27" s="234">
        <v>250</v>
      </c>
      <c r="K27" s="515"/>
      <c r="L27" s="96"/>
      <c r="M27" s="103"/>
      <c r="N27" s="103"/>
      <c r="O27" s="230"/>
      <c r="P27" s="224"/>
      <c r="Q27" s="103"/>
      <c r="R27" s="105"/>
      <c r="S27" s="99"/>
      <c r="T27" s="234"/>
      <c r="U27" s="370"/>
      <c r="V27" s="96"/>
      <c r="W27" s="105"/>
      <c r="X27" s="99"/>
      <c r="Y27" s="239"/>
      <c r="Z27" s="224"/>
      <c r="AA27" s="202"/>
      <c r="AB27" s="145"/>
      <c r="AC27" s="205"/>
    </row>
    <row r="28" spans="2:29" ht="21" customHeight="1">
      <c r="B28" s="96"/>
      <c r="C28" s="105"/>
      <c r="D28" s="301"/>
      <c r="E28" s="221"/>
      <c r="F28" s="283"/>
      <c r="G28" s="96"/>
      <c r="H28" s="101" t="s">
        <v>659</v>
      </c>
      <c r="I28" s="261" t="s">
        <v>435</v>
      </c>
      <c r="J28" s="234">
        <v>300</v>
      </c>
      <c r="K28" s="515"/>
      <c r="L28" s="96"/>
      <c r="M28" s="103"/>
      <c r="N28" s="103"/>
      <c r="O28" s="230"/>
      <c r="P28" s="224"/>
      <c r="Q28" s="103"/>
      <c r="R28" s="105"/>
      <c r="S28" s="99"/>
      <c r="T28" s="234"/>
      <c r="U28" s="370"/>
      <c r="V28" s="96"/>
      <c r="W28" s="105"/>
      <c r="X28" s="99"/>
      <c r="Y28" s="239"/>
      <c r="Z28" s="224"/>
      <c r="AA28" s="202"/>
      <c r="AB28" s="145"/>
      <c r="AC28" s="205"/>
    </row>
    <row r="29" spans="2:29" ht="21" customHeight="1">
      <c r="B29" s="135"/>
      <c r="C29" s="136"/>
      <c r="D29" s="41"/>
      <c r="E29" s="258"/>
      <c r="F29" s="219"/>
      <c r="G29" s="135"/>
      <c r="H29" s="145" t="s">
        <v>660</v>
      </c>
      <c r="I29" s="368" t="s">
        <v>435</v>
      </c>
      <c r="J29" s="233">
        <v>450</v>
      </c>
      <c r="K29" s="515"/>
      <c r="L29" s="135"/>
      <c r="M29" s="1"/>
      <c r="N29" s="1"/>
      <c r="O29" s="232"/>
      <c r="P29" s="197"/>
      <c r="Q29" s="1"/>
      <c r="R29" s="136"/>
      <c r="S29" s="124"/>
      <c r="T29" s="233"/>
      <c r="U29" s="371"/>
      <c r="V29" s="135"/>
      <c r="W29" s="136"/>
      <c r="X29" s="124"/>
      <c r="Y29" s="238"/>
      <c r="Z29" s="197"/>
      <c r="AA29" s="202"/>
      <c r="AB29" s="145"/>
      <c r="AC29" s="205"/>
    </row>
    <row r="30" spans="2:29" ht="21" customHeight="1">
      <c r="B30" s="647" t="s">
        <v>2</v>
      </c>
      <c r="C30" s="648"/>
      <c r="D30" s="648"/>
      <c r="E30" s="223">
        <f>SUM(E20:E29)</f>
        <v>5650</v>
      </c>
      <c r="F30" s="366">
        <f>SUM(F20:F22)</f>
        <v>0</v>
      </c>
      <c r="G30" s="647" t="s">
        <v>2</v>
      </c>
      <c r="H30" s="648"/>
      <c r="I30" s="649"/>
      <c r="J30" s="166">
        <f>SUM(J20:J29)</f>
        <v>4050</v>
      </c>
      <c r="K30" s="366">
        <f>SUM(K22:K29)</f>
        <v>0</v>
      </c>
      <c r="L30" s="647" t="s">
        <v>2</v>
      </c>
      <c r="M30" s="648"/>
      <c r="N30" s="648"/>
      <c r="O30" s="237">
        <f>SUM(O20:O29)</f>
        <v>950</v>
      </c>
      <c r="P30" s="171">
        <f>SUM(P20:P22)</f>
        <v>0</v>
      </c>
      <c r="Q30" s="648" t="s">
        <v>2</v>
      </c>
      <c r="R30" s="648"/>
      <c r="S30" s="649"/>
      <c r="T30" s="166">
        <f>SUM(T20:T29)</f>
        <v>1100</v>
      </c>
      <c r="U30" s="226">
        <f>SUM(U20:U22)</f>
        <v>0</v>
      </c>
      <c r="V30" s="647" t="s">
        <v>2</v>
      </c>
      <c r="W30" s="648"/>
      <c r="X30" s="649"/>
      <c r="Y30" s="241">
        <f>SUM(Y20:Y29)</f>
        <v>1500</v>
      </c>
      <c r="Z30" s="171">
        <f>SUM(Z20:Z24)</f>
        <v>0</v>
      </c>
      <c r="AA30" s="643"/>
      <c r="AB30" s="643"/>
      <c r="AC30" s="170"/>
    </row>
    <row r="31" spans="2:30" ht="13.5" customHeight="1">
      <c r="B31" s="14" t="s">
        <v>625</v>
      </c>
      <c r="C31" s="13"/>
      <c r="D31" s="1"/>
      <c r="E31" s="233"/>
      <c r="F31" s="524"/>
      <c r="G31" s="1"/>
      <c r="H31" s="1"/>
      <c r="I31" s="1"/>
      <c r="J31" s="233"/>
      <c r="K31" s="525"/>
      <c r="L31" s="1"/>
      <c r="M31" s="1"/>
      <c r="N31" s="1"/>
      <c r="O31" s="233"/>
      <c r="P31" s="195"/>
      <c r="Q31" s="1"/>
      <c r="R31" s="1"/>
      <c r="S31" s="1"/>
      <c r="T31" s="233"/>
      <c r="U31" s="525"/>
      <c r="V31" s="1"/>
      <c r="W31" s="1"/>
      <c r="X31" s="1"/>
      <c r="Y31" s="233"/>
      <c r="Z31" s="195"/>
      <c r="AA31" s="110"/>
      <c r="AB31" s="41"/>
      <c r="AC31" s="7"/>
      <c r="AD31" s="110"/>
    </row>
    <row r="32" spans="2:29" ht="14.25" customHeight="1">
      <c r="B32" s="677" t="s">
        <v>629</v>
      </c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</row>
    <row r="33" spans="2:29" ht="14.25" customHeight="1">
      <c r="B33" s="677" t="s">
        <v>626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3.5">
      <c r="B34" s="677" t="s">
        <v>627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6" ht="8.25" customHeight="1">
      <c r="B35" s="14"/>
      <c r="C35" s="1"/>
      <c r="D35" s="1"/>
      <c r="E35" s="233"/>
      <c r="F35" s="524"/>
      <c r="G35" s="1"/>
      <c r="H35" s="1"/>
      <c r="I35" s="1"/>
      <c r="J35" s="233"/>
      <c r="K35" s="525"/>
      <c r="L35" s="1"/>
      <c r="M35" s="1"/>
      <c r="N35" s="1"/>
      <c r="O35" s="233"/>
      <c r="P35" s="195"/>
      <c r="Q35" s="1"/>
      <c r="R35" s="1"/>
      <c r="S35" s="1"/>
      <c r="T35" s="233"/>
      <c r="U35" s="525"/>
      <c r="V35" s="1"/>
      <c r="W35" s="1"/>
      <c r="X35" s="1"/>
      <c r="Y35" s="233"/>
      <c r="Z35" s="195"/>
    </row>
    <row r="36" spans="2:30" ht="14.25">
      <c r="B36" s="94" t="s">
        <v>385</v>
      </c>
      <c r="C36" s="2"/>
      <c r="E36" s="2"/>
      <c r="F36" s="2"/>
      <c r="J36" s="2"/>
      <c r="K36" s="2"/>
      <c r="M36" s="2"/>
      <c r="O36" s="2"/>
      <c r="P36" s="2"/>
      <c r="R36" s="1"/>
      <c r="T36" s="150"/>
      <c r="U36" s="5"/>
      <c r="AA36" s="110"/>
      <c r="AB36" s="41" t="str">
        <f>'表紙'!P36</f>
        <v>（2021年2月現在）</v>
      </c>
      <c r="AC36" s="7" t="s">
        <v>386</v>
      </c>
      <c r="AD36" s="110"/>
    </row>
  </sheetData>
  <sheetProtection password="CCCF" sheet="1" selectLockedCells="1"/>
  <mergeCells count="52"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E3:G3"/>
    <mergeCell ref="H4:I4"/>
    <mergeCell ref="Q3:V3"/>
    <mergeCell ref="E2:G2"/>
    <mergeCell ref="H3:M3"/>
    <mergeCell ref="N2:P2"/>
    <mergeCell ref="N3:P3"/>
    <mergeCell ref="W8:Y8"/>
    <mergeCell ref="Z2:AC2"/>
    <mergeCell ref="Z3:AB3"/>
    <mergeCell ref="AA5:AC5"/>
    <mergeCell ref="W2:Y2"/>
    <mergeCell ref="W3:Y3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7" dxfId="0" stopIfTrue="1">
      <formula>F7&gt;E7</formula>
    </cfRule>
  </conditionalFormatting>
  <conditionalFormatting sqref="F8">
    <cfRule type="expression" priority="46" dxfId="0" stopIfTrue="1">
      <formula>F8&gt;E8</formula>
    </cfRule>
  </conditionalFormatting>
  <conditionalFormatting sqref="F9">
    <cfRule type="expression" priority="45" dxfId="0" stopIfTrue="1">
      <formula>F9&gt;E9</formula>
    </cfRule>
  </conditionalFormatting>
  <conditionalFormatting sqref="F10">
    <cfRule type="expression" priority="44" dxfId="0" stopIfTrue="1">
      <formula>F10&gt;E10</formula>
    </cfRule>
  </conditionalFormatting>
  <conditionalFormatting sqref="F11">
    <cfRule type="expression" priority="43" dxfId="0" stopIfTrue="1">
      <formula>F11&gt;E11</formula>
    </cfRule>
  </conditionalFormatting>
  <conditionalFormatting sqref="F12">
    <cfRule type="expression" priority="42" dxfId="0" stopIfTrue="1">
      <formula>F12&gt;E12</formula>
    </cfRule>
  </conditionalFormatting>
  <conditionalFormatting sqref="F13">
    <cfRule type="expression" priority="41" dxfId="0" stopIfTrue="1">
      <formula>F13&gt;E13</formula>
    </cfRule>
  </conditionalFormatting>
  <conditionalFormatting sqref="F14">
    <cfRule type="expression" priority="40" dxfId="0" stopIfTrue="1">
      <formula>F14&gt;E14</formula>
    </cfRule>
  </conditionalFormatting>
  <conditionalFormatting sqref="K7">
    <cfRule type="expression" priority="39" dxfId="0" stopIfTrue="1">
      <formula>K7&gt;J7</formula>
    </cfRule>
  </conditionalFormatting>
  <conditionalFormatting sqref="P6">
    <cfRule type="expression" priority="38" dxfId="0" stopIfTrue="1">
      <formula>P6&gt;O6</formula>
    </cfRule>
  </conditionalFormatting>
  <conditionalFormatting sqref="P7">
    <cfRule type="expression" priority="37" dxfId="0" stopIfTrue="1">
      <formula>P7&gt;O7</formula>
    </cfRule>
  </conditionalFormatting>
  <conditionalFormatting sqref="P8">
    <cfRule type="expression" priority="36" dxfId="0" stopIfTrue="1">
      <formula>P8&gt;O8</formula>
    </cfRule>
  </conditionalFormatting>
  <conditionalFormatting sqref="P9">
    <cfRule type="expression" priority="35" dxfId="0" stopIfTrue="1">
      <formula>P9&gt;O9</formula>
    </cfRule>
  </conditionalFormatting>
  <conditionalFormatting sqref="P10">
    <cfRule type="expression" priority="34" dxfId="0" stopIfTrue="1">
      <formula>P10&gt;O10</formula>
    </cfRule>
  </conditionalFormatting>
  <conditionalFormatting sqref="P11">
    <cfRule type="expression" priority="33" dxfId="0" stopIfTrue="1">
      <formula>P11&gt;O11</formula>
    </cfRule>
  </conditionalFormatting>
  <conditionalFormatting sqref="P12">
    <cfRule type="expression" priority="32" dxfId="0" stopIfTrue="1">
      <formula>P12&gt;O12</formula>
    </cfRule>
  </conditionalFormatting>
  <conditionalFormatting sqref="U6">
    <cfRule type="expression" priority="31" dxfId="0" stopIfTrue="1">
      <formula>U6&gt;T6</formula>
    </cfRule>
  </conditionalFormatting>
  <conditionalFormatting sqref="U7">
    <cfRule type="expression" priority="30" dxfId="0" stopIfTrue="1">
      <formula>U7&gt;T7</formula>
    </cfRule>
  </conditionalFormatting>
  <conditionalFormatting sqref="U8">
    <cfRule type="expression" priority="29" dxfId="0" stopIfTrue="1">
      <formula>U8&gt;T8</formula>
    </cfRule>
  </conditionalFormatting>
  <conditionalFormatting sqref="Z6">
    <cfRule type="expression" priority="28" dxfId="0" stopIfTrue="1">
      <formula>Z6&gt;Y6</formula>
    </cfRule>
  </conditionalFormatting>
  <conditionalFormatting sqref="Z7">
    <cfRule type="expression" priority="27" dxfId="0" stopIfTrue="1">
      <formula>Z7&gt;Y7</formula>
    </cfRule>
  </conditionalFormatting>
  <conditionalFormatting sqref="Z8">
    <cfRule type="expression" priority="26" dxfId="0" stopIfTrue="1">
      <formula>Z8&gt;Y8</formula>
    </cfRule>
  </conditionalFormatting>
  <conditionalFormatting sqref="Z10">
    <cfRule type="expression" priority="25" dxfId="0" stopIfTrue="1">
      <formula>Z10&gt;Y10</formula>
    </cfRule>
  </conditionalFormatting>
  <conditionalFormatting sqref="Z11">
    <cfRule type="expression" priority="24" dxfId="0" stopIfTrue="1">
      <formula>Z11&gt;Y11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K22">
    <cfRule type="expression" priority="20" dxfId="0" stopIfTrue="1">
      <formula>K22&gt;J22</formula>
    </cfRule>
  </conditionalFormatting>
  <conditionalFormatting sqref="K23">
    <cfRule type="expression" priority="19" dxfId="0" stopIfTrue="1">
      <formula>K23&gt;J23</formula>
    </cfRule>
  </conditionalFormatting>
  <conditionalFormatting sqref="K24">
    <cfRule type="expression" priority="18" dxfId="0" stopIfTrue="1">
      <formula>K24&gt;J24</formula>
    </cfRule>
  </conditionalFormatting>
  <conditionalFormatting sqref="K25">
    <cfRule type="expression" priority="17" dxfId="0" stopIfTrue="1">
      <formula>K25&gt;J25</formula>
    </cfRule>
  </conditionalFormatting>
  <conditionalFormatting sqref="K26">
    <cfRule type="expression" priority="16" dxfId="0" stopIfTrue="1">
      <formula>K26&gt;J26</formula>
    </cfRule>
  </conditionalFormatting>
  <conditionalFormatting sqref="K27">
    <cfRule type="expression" priority="15" dxfId="0" stopIfTrue="1">
      <formula>K27&gt;J27</formula>
    </cfRule>
  </conditionalFormatting>
  <conditionalFormatting sqref="K28">
    <cfRule type="expression" priority="14" dxfId="0" stopIfTrue="1">
      <formula>K28&gt;J28</formula>
    </cfRule>
  </conditionalFormatting>
  <conditionalFormatting sqref="K29">
    <cfRule type="expression" priority="13" dxfId="0" stopIfTrue="1">
      <formula>K29&gt;J29</formula>
    </cfRule>
  </conditionalFormatting>
  <conditionalFormatting sqref="P20">
    <cfRule type="expression" priority="12" dxfId="0" stopIfTrue="1">
      <formula>P20&gt;O20</formula>
    </cfRule>
  </conditionalFormatting>
  <conditionalFormatting sqref="P22">
    <cfRule type="expression" priority="11" dxfId="0" stopIfTrue="1">
      <formula>P22&gt;O22</formula>
    </cfRule>
  </conditionalFormatting>
  <conditionalFormatting sqref="U20">
    <cfRule type="expression" priority="10" dxfId="0" stopIfTrue="1">
      <formula>U20&gt;T20</formula>
    </cfRule>
  </conditionalFormatting>
  <conditionalFormatting sqref="Z20">
    <cfRule type="expression" priority="9" dxfId="0" stopIfTrue="1">
      <formula>Z20&gt;Y20</formula>
    </cfRule>
  </conditionalFormatting>
  <conditionalFormatting sqref="Z21">
    <cfRule type="expression" priority="8" dxfId="0" stopIfTrue="1">
      <formula>Z21&gt;Y21</formula>
    </cfRule>
  </conditionalFormatting>
  <conditionalFormatting sqref="Z22">
    <cfRule type="expression" priority="7" dxfId="0" stopIfTrue="1">
      <formula>Z22&gt;Y22</formula>
    </cfRule>
  </conditionalFormatting>
  <conditionalFormatting sqref="Z23">
    <cfRule type="expression" priority="6" dxfId="0" stopIfTrue="1">
      <formula>Z23&gt;Y23</formula>
    </cfRule>
  </conditionalFormatting>
  <conditionalFormatting sqref="Z9">
    <cfRule type="expression" priority="5" dxfId="0" stopIfTrue="1">
      <formula>Z9&gt;Y9</formula>
    </cfRule>
  </conditionalFormatting>
  <conditionalFormatting sqref="Z7">
    <cfRule type="expression" priority="4" dxfId="0" stopIfTrue="1">
      <formula>Z7&gt;Y7</formula>
    </cfRule>
  </conditionalFormatting>
  <conditionalFormatting sqref="Z9">
    <cfRule type="expression" priority="3" dxfId="0" stopIfTrue="1">
      <formula>Z9&gt;Y9</formula>
    </cfRule>
  </conditionalFormatting>
  <conditionalFormatting sqref="Z10">
    <cfRule type="expression" priority="2" dxfId="0" stopIfTrue="1">
      <formula>Z10&gt;Y10</formula>
    </cfRule>
  </conditionalFormatting>
  <conditionalFormatting sqref="Z8">
    <cfRule type="expression" priority="1" dxfId="0" stopIfTrue="1">
      <formula>Z8&gt;Y8</formula>
    </cfRule>
  </conditionalFormatting>
  <dataValidations count="3">
    <dataValidation operator="lessThanOrEqual" allowBlank="1" showInputMessage="1" showErrorMessage="1" sqref="AA36:IV65536 A36:B65536 A1:B30 C17:Z19 C30:Z31 C35:Z65536 B31:B35 C1:H5 I1:Z1 N2:N3 I4:Z5 Q2:Z3 AB12 AA1:IV11 AA14:IV30 AA12:AA13 AC12:IV13"/>
    <dataValidation type="custom" operator="lessThanOrEqual" allowBlank="1" showInputMessage="1" showErrorMessage="1" sqref="U9 P13:P15 U22 F15">
      <formula1>AND(U9&lt;=T9,MOD(U9,50)=0)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4 K7 P6:P12 U6:U8 Z20:Z24 F20:F22 K22:K29 P20 P22 U20 Z6:Z11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277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SUM(O4+O11)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181</v>
      </c>
      <c r="D4" s="654"/>
      <c r="E4" s="654"/>
      <c r="F4" s="655" t="s">
        <v>11</v>
      </c>
      <c r="G4" s="655"/>
      <c r="H4" s="656">
        <f>SUM(E10+O10+T10+Y10)</f>
        <v>5000</v>
      </c>
      <c r="I4" s="655"/>
      <c r="J4" s="9" t="s">
        <v>1</v>
      </c>
      <c r="K4" s="9" t="s">
        <v>276</v>
      </c>
      <c r="L4" s="10"/>
      <c r="M4" s="11" t="s">
        <v>127</v>
      </c>
      <c r="N4" s="10"/>
      <c r="O4" s="657">
        <f>SUM(F10+P10+U10+Z10)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9"/>
      <c r="F5" s="18" t="s">
        <v>131</v>
      </c>
      <c r="G5" s="647"/>
      <c r="H5" s="648"/>
      <c r="I5" s="648"/>
      <c r="J5" s="649"/>
      <c r="K5" s="19"/>
      <c r="L5" s="648" t="s">
        <v>147</v>
      </c>
      <c r="M5" s="648"/>
      <c r="N5" s="648"/>
      <c r="O5" s="648"/>
      <c r="P5" s="42" t="s">
        <v>131</v>
      </c>
      <c r="Q5" s="647" t="s">
        <v>148</v>
      </c>
      <c r="R5" s="648"/>
      <c r="S5" s="648"/>
      <c r="T5" s="649"/>
      <c r="U5" s="19" t="s">
        <v>131</v>
      </c>
      <c r="V5" s="647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136" t="s">
        <v>64</v>
      </c>
      <c r="D6" s="257" t="s">
        <v>435</v>
      </c>
      <c r="E6" s="229">
        <v>1750</v>
      </c>
      <c r="F6" s="517"/>
      <c r="G6" s="117"/>
      <c r="H6" s="121"/>
      <c r="I6" s="373"/>
      <c r="J6" s="376"/>
      <c r="K6" s="374"/>
      <c r="L6" s="1"/>
      <c r="M6" s="136"/>
      <c r="N6" s="147"/>
      <c r="O6" s="220"/>
      <c r="P6" s="514"/>
      <c r="Q6" s="117"/>
      <c r="R6" s="119"/>
      <c r="S6" s="120"/>
      <c r="T6" s="238"/>
      <c r="U6" s="197"/>
      <c r="V6" s="1"/>
      <c r="W6" s="136" t="s">
        <v>64</v>
      </c>
      <c r="X6" s="1"/>
      <c r="Y6" s="229">
        <v>400</v>
      </c>
      <c r="Z6" s="517"/>
      <c r="AA6" s="173"/>
      <c r="AB6" s="145"/>
      <c r="AC6" s="205"/>
    </row>
    <row r="7" spans="2:29" ht="21.75" customHeight="1">
      <c r="B7" s="96"/>
      <c r="C7" s="105" t="s">
        <v>89</v>
      </c>
      <c r="D7" s="261" t="s">
        <v>435</v>
      </c>
      <c r="E7" s="230">
        <v>2350</v>
      </c>
      <c r="F7" s="515"/>
      <c r="G7" s="96"/>
      <c r="H7" s="116"/>
      <c r="I7" s="106"/>
      <c r="J7" s="284"/>
      <c r="K7" s="375"/>
      <c r="L7" s="103"/>
      <c r="M7" s="105"/>
      <c r="N7" s="103"/>
      <c r="O7" s="221"/>
      <c r="P7" s="235"/>
      <c r="Q7" s="96"/>
      <c r="R7" s="105"/>
      <c r="S7" s="99"/>
      <c r="T7" s="239"/>
      <c r="U7" s="224"/>
      <c r="V7" s="103"/>
      <c r="W7" s="105" t="s">
        <v>183</v>
      </c>
      <c r="X7" s="103"/>
      <c r="Y7" s="230">
        <v>500</v>
      </c>
      <c r="Z7" s="515"/>
      <c r="AA7" s="173"/>
      <c r="AB7" s="15"/>
      <c r="AC7" s="205"/>
    </row>
    <row r="8" spans="2:29" ht="21.75" customHeight="1">
      <c r="B8" s="96"/>
      <c r="C8" s="105"/>
      <c r="D8" s="103"/>
      <c r="E8" s="230"/>
      <c r="F8" s="268"/>
      <c r="G8" s="96"/>
      <c r="H8" s="105"/>
      <c r="I8" s="106"/>
      <c r="J8" s="284"/>
      <c r="K8" s="375"/>
      <c r="L8" s="103"/>
      <c r="M8" s="105"/>
      <c r="N8" s="103"/>
      <c r="O8" s="221"/>
      <c r="P8" s="235"/>
      <c r="Q8" s="96"/>
      <c r="R8" s="105"/>
      <c r="S8" s="99"/>
      <c r="T8" s="239"/>
      <c r="U8" s="224"/>
      <c r="V8" s="103"/>
      <c r="W8" s="105"/>
      <c r="X8" s="103"/>
      <c r="Y8" s="230"/>
      <c r="Z8" s="224"/>
      <c r="AA8" s="173"/>
      <c r="AB8" s="15"/>
      <c r="AC8" s="205"/>
    </row>
    <row r="9" spans="2:29" ht="21.75" customHeight="1">
      <c r="B9" s="135"/>
      <c r="C9" s="136"/>
      <c r="D9" s="1"/>
      <c r="E9" s="270"/>
      <c r="F9" s="184"/>
      <c r="G9" s="135"/>
      <c r="H9" s="136"/>
      <c r="I9" s="137"/>
      <c r="J9" s="376"/>
      <c r="K9" s="374"/>
      <c r="L9" s="1"/>
      <c r="M9" s="136"/>
      <c r="N9" s="1"/>
      <c r="O9" s="258"/>
      <c r="P9" s="222"/>
      <c r="Q9" s="114"/>
      <c r="R9" s="162"/>
      <c r="S9" s="113"/>
      <c r="T9" s="238"/>
      <c r="U9" s="197"/>
      <c r="V9" s="112"/>
      <c r="W9" s="112"/>
      <c r="X9" s="112"/>
      <c r="Y9" s="270"/>
      <c r="Z9" s="184"/>
      <c r="AA9" s="173"/>
      <c r="AB9" s="15"/>
      <c r="AC9" s="205"/>
    </row>
    <row r="10" spans="2:29" ht="21.75" customHeight="1">
      <c r="B10" s="647" t="s">
        <v>2</v>
      </c>
      <c r="C10" s="648"/>
      <c r="D10" s="648"/>
      <c r="E10" s="223">
        <f>SUM(E6:E9)</f>
        <v>4100</v>
      </c>
      <c r="F10" s="366">
        <f>SUM(F6:F9)</f>
        <v>0</v>
      </c>
      <c r="G10" s="647"/>
      <c r="H10" s="648"/>
      <c r="I10" s="649"/>
      <c r="J10" s="328"/>
      <c r="K10" s="196"/>
      <c r="L10" s="648" t="s">
        <v>2</v>
      </c>
      <c r="M10" s="648"/>
      <c r="N10" s="648"/>
      <c r="O10" s="223">
        <f>SUM(O6:O9)</f>
        <v>0</v>
      </c>
      <c r="P10" s="226">
        <f>SUM(P6:P9)</f>
        <v>0</v>
      </c>
      <c r="Q10" s="647"/>
      <c r="R10" s="648"/>
      <c r="S10" s="649"/>
      <c r="T10" s="241">
        <f>SUM(T6:T9)</f>
        <v>0</v>
      </c>
      <c r="U10" s="171">
        <f>SUM(U6:U9)</f>
        <v>0</v>
      </c>
      <c r="V10" s="648" t="s">
        <v>2</v>
      </c>
      <c r="W10" s="648"/>
      <c r="X10" s="648"/>
      <c r="Y10" s="237">
        <f>SUM(Y6:Y9)</f>
        <v>900</v>
      </c>
      <c r="Z10" s="299">
        <f>SUM(Z6:Z9)</f>
        <v>0</v>
      </c>
      <c r="AA10" s="642"/>
      <c r="AB10" s="643"/>
      <c r="AC10" s="170">
        <f>SUM(AC6:AC9)</f>
        <v>0</v>
      </c>
    </row>
    <row r="11" spans="2:30" ht="27.75" customHeight="1">
      <c r="B11" s="41"/>
      <c r="C11" s="654" t="s">
        <v>182</v>
      </c>
      <c r="D11" s="654"/>
      <c r="E11" s="654"/>
      <c r="F11" s="655" t="s">
        <v>11</v>
      </c>
      <c r="G11" s="655"/>
      <c r="H11" s="656">
        <f>SUM(J21+O21+T21+Y21)</f>
        <v>14500</v>
      </c>
      <c r="I11" s="655"/>
      <c r="J11" s="9" t="s">
        <v>1</v>
      </c>
      <c r="K11" s="9" t="s">
        <v>276</v>
      </c>
      <c r="L11" s="10"/>
      <c r="M11" s="11" t="s">
        <v>127</v>
      </c>
      <c r="N11" s="10"/>
      <c r="O11" s="657">
        <f>SUM(K21+P21+U21+Z21)</f>
        <v>0</v>
      </c>
      <c r="P11" s="658"/>
      <c r="Q11" s="659" t="s">
        <v>1</v>
      </c>
      <c r="R11" s="659"/>
      <c r="S11" s="2"/>
      <c r="T11" s="150"/>
      <c r="U11" s="5"/>
      <c r="V11" s="2"/>
      <c r="W11" s="1"/>
      <c r="X11" s="1"/>
      <c r="Y11" s="1"/>
      <c r="Z11" s="1"/>
      <c r="AA11" s="660"/>
      <c r="AB11" s="660"/>
      <c r="AC11" s="1"/>
      <c r="AD11" s="2"/>
    </row>
    <row r="12" spans="2:29" ht="21.75" customHeight="1">
      <c r="B12" s="647" t="s">
        <v>146</v>
      </c>
      <c r="C12" s="648"/>
      <c r="D12" s="648"/>
      <c r="E12" s="649"/>
      <c r="F12" s="18" t="s">
        <v>131</v>
      </c>
      <c r="G12" s="647" t="s">
        <v>146</v>
      </c>
      <c r="H12" s="648"/>
      <c r="I12" s="648"/>
      <c r="J12" s="648"/>
      <c r="K12" s="38" t="s">
        <v>131</v>
      </c>
      <c r="L12" s="648" t="s">
        <v>147</v>
      </c>
      <c r="M12" s="648"/>
      <c r="N12" s="648"/>
      <c r="O12" s="648"/>
      <c r="P12" s="42" t="s">
        <v>131</v>
      </c>
      <c r="Q12" s="647" t="s">
        <v>148</v>
      </c>
      <c r="R12" s="648"/>
      <c r="S12" s="648"/>
      <c r="T12" s="649"/>
      <c r="U12" s="19" t="s">
        <v>131</v>
      </c>
      <c r="V12" s="648" t="s">
        <v>132</v>
      </c>
      <c r="W12" s="648"/>
      <c r="X12" s="648"/>
      <c r="Y12" s="649"/>
      <c r="Z12" s="18" t="s">
        <v>131</v>
      </c>
      <c r="AA12" s="661" t="s">
        <v>275</v>
      </c>
      <c r="AB12" s="650"/>
      <c r="AC12" s="651"/>
    </row>
    <row r="13" spans="2:29" ht="21.75" customHeight="1">
      <c r="B13" s="135"/>
      <c r="C13" s="136" t="s">
        <v>65</v>
      </c>
      <c r="D13" s="257" t="s">
        <v>435</v>
      </c>
      <c r="E13" s="229">
        <v>4250</v>
      </c>
      <c r="F13" s="517"/>
      <c r="G13" s="117"/>
      <c r="H13" s="119" t="s">
        <v>69</v>
      </c>
      <c r="I13" s="257" t="s">
        <v>435</v>
      </c>
      <c r="J13" s="233">
        <v>1800</v>
      </c>
      <c r="K13" s="517"/>
      <c r="L13" s="1"/>
      <c r="M13" s="136"/>
      <c r="N13" s="1"/>
      <c r="O13" s="220"/>
      <c r="P13" s="416"/>
      <c r="Q13" s="117"/>
      <c r="R13" s="119"/>
      <c r="S13" s="120"/>
      <c r="T13" s="311"/>
      <c r="U13" s="197"/>
      <c r="V13" s="1"/>
      <c r="W13" s="136" t="s">
        <v>194</v>
      </c>
      <c r="X13" s="1"/>
      <c r="Y13" s="229">
        <v>500</v>
      </c>
      <c r="Z13" s="517"/>
      <c r="AA13" s="173"/>
      <c r="AB13" s="145"/>
      <c r="AC13" s="205"/>
    </row>
    <row r="14" spans="2:29" ht="21.75" customHeight="1">
      <c r="B14" s="96"/>
      <c r="C14" s="776"/>
      <c r="D14" s="776"/>
      <c r="E14" s="230"/>
      <c r="F14" s="377"/>
      <c r="G14" s="96"/>
      <c r="H14" s="105" t="s">
        <v>67</v>
      </c>
      <c r="I14" s="261" t="s">
        <v>474</v>
      </c>
      <c r="J14" s="234">
        <v>300</v>
      </c>
      <c r="K14" s="515"/>
      <c r="L14" s="103"/>
      <c r="M14" s="103"/>
      <c r="N14" s="103"/>
      <c r="O14" s="221"/>
      <c r="P14" s="235"/>
      <c r="Q14" s="96"/>
      <c r="R14" s="138"/>
      <c r="S14" s="99"/>
      <c r="T14" s="266"/>
      <c r="U14" s="224"/>
      <c r="V14" s="103"/>
      <c r="W14" s="105" t="s">
        <v>66</v>
      </c>
      <c r="X14" s="103"/>
      <c r="Y14" s="230">
        <v>650</v>
      </c>
      <c r="Z14" s="515"/>
      <c r="AA14" s="173"/>
      <c r="AB14" s="145"/>
      <c r="AC14" s="205"/>
    </row>
    <row r="15" spans="2:29" ht="21.75" customHeight="1">
      <c r="B15" s="96"/>
      <c r="C15" s="776"/>
      <c r="D15" s="776"/>
      <c r="E15" s="230"/>
      <c r="F15" s="377"/>
      <c r="G15" s="96"/>
      <c r="H15" s="105" t="s">
        <v>648</v>
      </c>
      <c r="I15" s="261" t="s">
        <v>435</v>
      </c>
      <c r="J15" s="234">
        <v>1800</v>
      </c>
      <c r="K15" s="515"/>
      <c r="L15" s="103"/>
      <c r="M15" s="103"/>
      <c r="N15" s="103"/>
      <c r="O15" s="221"/>
      <c r="P15" s="235"/>
      <c r="Q15" s="96"/>
      <c r="R15" s="138"/>
      <c r="S15" s="99"/>
      <c r="T15" s="266"/>
      <c r="U15" s="224"/>
      <c r="V15" s="103"/>
      <c r="W15" s="105" t="s">
        <v>195</v>
      </c>
      <c r="X15" s="103"/>
      <c r="Y15" s="230">
        <v>850</v>
      </c>
      <c r="Z15" s="515"/>
      <c r="AA15" s="173"/>
      <c r="AB15" s="145"/>
      <c r="AC15" s="205"/>
    </row>
    <row r="16" spans="2:29" ht="21.75" customHeight="1">
      <c r="B16" s="96"/>
      <c r="C16" s="776"/>
      <c r="D16" s="776"/>
      <c r="E16" s="230"/>
      <c r="F16" s="377"/>
      <c r="G16" s="96"/>
      <c r="H16" s="105" t="s">
        <v>184</v>
      </c>
      <c r="I16" s="261" t="s">
        <v>435</v>
      </c>
      <c r="J16" s="234">
        <v>1850</v>
      </c>
      <c r="K16" s="515"/>
      <c r="L16" s="103"/>
      <c r="M16" s="103"/>
      <c r="N16" s="103"/>
      <c r="O16" s="221"/>
      <c r="P16" s="235"/>
      <c r="Q16" s="96"/>
      <c r="R16" s="138"/>
      <c r="S16" s="99"/>
      <c r="T16" s="266"/>
      <c r="U16" s="224"/>
      <c r="V16" s="103"/>
      <c r="W16" s="105" t="s">
        <v>92</v>
      </c>
      <c r="X16" s="103"/>
      <c r="Y16" s="230">
        <v>600</v>
      </c>
      <c r="Z16" s="515"/>
      <c r="AA16" s="173"/>
      <c r="AB16" s="145"/>
      <c r="AC16" s="205"/>
    </row>
    <row r="17" spans="2:29" ht="21.75" customHeight="1">
      <c r="B17" s="96"/>
      <c r="C17" s="776"/>
      <c r="D17" s="776"/>
      <c r="E17" s="230"/>
      <c r="F17" s="377"/>
      <c r="G17" s="96"/>
      <c r="H17" s="105" t="s">
        <v>68</v>
      </c>
      <c r="I17" s="261" t="s">
        <v>435</v>
      </c>
      <c r="J17" s="234">
        <v>1000</v>
      </c>
      <c r="K17" s="515"/>
      <c r="L17" s="103"/>
      <c r="M17" s="103"/>
      <c r="N17" s="103"/>
      <c r="O17" s="221"/>
      <c r="P17" s="235"/>
      <c r="Q17" s="96"/>
      <c r="R17" s="138"/>
      <c r="S17" s="99"/>
      <c r="T17" s="266"/>
      <c r="U17" s="224"/>
      <c r="V17" s="103"/>
      <c r="W17" s="105" t="s">
        <v>69</v>
      </c>
      <c r="X17" s="103"/>
      <c r="Y17" s="230">
        <v>400</v>
      </c>
      <c r="Z17" s="515"/>
      <c r="AA17" s="173"/>
      <c r="AB17" s="145"/>
      <c r="AC17" s="205"/>
    </row>
    <row r="18" spans="2:29" ht="21.75" customHeight="1">
      <c r="B18" s="96"/>
      <c r="C18" s="776"/>
      <c r="D18" s="776"/>
      <c r="E18" s="230"/>
      <c r="F18" s="377"/>
      <c r="G18" s="96"/>
      <c r="H18" s="105"/>
      <c r="I18" s="261"/>
      <c r="J18" s="234"/>
      <c r="K18" s="283"/>
      <c r="L18" s="103"/>
      <c r="M18" s="103"/>
      <c r="N18" s="103"/>
      <c r="O18" s="221"/>
      <c r="P18" s="235"/>
      <c r="Q18" s="96"/>
      <c r="R18" s="138"/>
      <c r="S18" s="99"/>
      <c r="T18" s="266"/>
      <c r="U18" s="224"/>
      <c r="V18" s="103"/>
      <c r="W18" s="105" t="s">
        <v>65</v>
      </c>
      <c r="X18" s="103"/>
      <c r="Y18" s="230">
        <v>500</v>
      </c>
      <c r="Z18" s="515"/>
      <c r="AA18" s="173"/>
      <c r="AB18" s="145"/>
      <c r="AC18" s="205"/>
    </row>
    <row r="19" spans="2:29" ht="21.75" customHeight="1">
      <c r="B19" s="96"/>
      <c r="C19" s="776"/>
      <c r="D19" s="776"/>
      <c r="E19" s="230"/>
      <c r="F19" s="377"/>
      <c r="G19" s="96"/>
      <c r="H19" s="105"/>
      <c r="I19" s="106"/>
      <c r="J19" s="234"/>
      <c r="K19" s="283"/>
      <c r="L19" s="103"/>
      <c r="M19" s="103"/>
      <c r="N19" s="103"/>
      <c r="O19" s="221"/>
      <c r="P19" s="235"/>
      <c r="Q19" s="96"/>
      <c r="R19" s="138"/>
      <c r="S19" s="99"/>
      <c r="T19" s="266"/>
      <c r="U19" s="224"/>
      <c r="V19" s="103"/>
      <c r="W19" s="105"/>
      <c r="X19" s="103"/>
      <c r="Y19" s="230"/>
      <c r="Z19" s="224"/>
      <c r="AA19" s="173"/>
      <c r="AB19" s="145"/>
      <c r="AC19" s="205"/>
    </row>
    <row r="20" spans="2:29" ht="21.75" customHeight="1">
      <c r="B20" s="135"/>
      <c r="C20" s="777"/>
      <c r="D20" s="777"/>
      <c r="E20" s="232"/>
      <c r="F20" s="378"/>
      <c r="G20" s="679" t="s">
        <v>72</v>
      </c>
      <c r="H20" s="660"/>
      <c r="I20" s="752"/>
      <c r="J20" s="233">
        <f>SUM(J13:J19)</f>
        <v>6750</v>
      </c>
      <c r="K20" s="219">
        <f>SUM(K13:K19)</f>
        <v>0</v>
      </c>
      <c r="L20" s="1"/>
      <c r="M20" s="1"/>
      <c r="N20" s="1"/>
      <c r="O20" s="258"/>
      <c r="P20" s="222"/>
      <c r="Q20" s="135"/>
      <c r="R20" s="110"/>
      <c r="S20" s="124"/>
      <c r="T20" s="311"/>
      <c r="U20" s="197"/>
      <c r="V20" s="1"/>
      <c r="W20" s="1"/>
      <c r="X20" s="1"/>
      <c r="Y20" s="232"/>
      <c r="Z20" s="195"/>
      <c r="AA20" s="135"/>
      <c r="AB20" s="207"/>
      <c r="AC20" s="205"/>
    </row>
    <row r="21" spans="2:29" ht="21.75" customHeight="1">
      <c r="B21" s="647" t="s">
        <v>2</v>
      </c>
      <c r="C21" s="648"/>
      <c r="D21" s="648"/>
      <c r="E21" s="237">
        <f>SUM(E13:E14)</f>
        <v>4250</v>
      </c>
      <c r="F21" s="299">
        <f>SUM(F13:F20)</f>
        <v>0</v>
      </c>
      <c r="G21" s="647" t="s">
        <v>126</v>
      </c>
      <c r="H21" s="648"/>
      <c r="I21" s="649"/>
      <c r="J21" s="166">
        <f>SUM(J20+E21)</f>
        <v>11000</v>
      </c>
      <c r="K21" s="366">
        <f>SUM(F21+K20)</f>
        <v>0</v>
      </c>
      <c r="L21" s="648"/>
      <c r="M21" s="648"/>
      <c r="N21" s="648"/>
      <c r="O21" s="223">
        <f>SUM(O13:O13)</f>
        <v>0</v>
      </c>
      <c r="P21" s="226">
        <f>SUM(P13:P20)</f>
        <v>0</v>
      </c>
      <c r="Q21" s="647"/>
      <c r="R21" s="648"/>
      <c r="S21" s="649"/>
      <c r="T21" s="241">
        <f>SUM(T13:T20)</f>
        <v>0</v>
      </c>
      <c r="U21" s="171">
        <f>SUM(U13:U20)</f>
        <v>0</v>
      </c>
      <c r="V21" s="648" t="s">
        <v>2</v>
      </c>
      <c r="W21" s="648"/>
      <c r="X21" s="648"/>
      <c r="Y21" s="237">
        <f>SUM(Y13:Y20)</f>
        <v>3500</v>
      </c>
      <c r="Z21" s="171">
        <f>SUM(Z13:Z20)</f>
        <v>0</v>
      </c>
      <c r="AA21" s="642"/>
      <c r="AB21" s="643"/>
      <c r="AC21" s="168">
        <f>SUM(AC13:AC20)</f>
        <v>0</v>
      </c>
    </row>
    <row r="22" spans="2:30" ht="13.5" customHeight="1">
      <c r="B22" s="14" t="s">
        <v>625</v>
      </c>
      <c r="C22" s="13"/>
      <c r="D22" s="1"/>
      <c r="E22" s="233"/>
      <c r="F22" s="524"/>
      <c r="G22" s="1"/>
      <c r="H22" s="1"/>
      <c r="I22" s="1"/>
      <c r="J22" s="233"/>
      <c r="K22" s="525"/>
      <c r="L22" s="1"/>
      <c r="M22" s="1"/>
      <c r="N22" s="1"/>
      <c r="O22" s="233"/>
      <c r="P22" s="195"/>
      <c r="Q22" s="1"/>
      <c r="R22" s="1"/>
      <c r="S22" s="1"/>
      <c r="T22" s="233"/>
      <c r="U22" s="525"/>
      <c r="V22" s="1"/>
      <c r="W22" s="1"/>
      <c r="X22" s="1"/>
      <c r="Y22" s="233"/>
      <c r="Z22" s="195"/>
      <c r="AA22" s="110"/>
      <c r="AB22" s="41"/>
      <c r="AC22" s="7"/>
      <c r="AD22" s="110"/>
    </row>
    <row r="23" spans="2:29" ht="14.25" customHeight="1">
      <c r="B23" s="677" t="s">
        <v>629</v>
      </c>
      <c r="C23" s="678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8"/>
      <c r="AA23" s="678"/>
      <c r="AB23" s="678"/>
      <c r="AC23" s="678"/>
    </row>
    <row r="24" spans="2:29" ht="14.25" customHeight="1">
      <c r="B24" s="677" t="s">
        <v>626</v>
      </c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</row>
    <row r="25" spans="2:29" ht="13.5">
      <c r="B25" s="677" t="s">
        <v>627</v>
      </c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</row>
    <row r="26" spans="2:26" ht="8.25" customHeight="1">
      <c r="B26" s="14"/>
      <c r="C26" s="1"/>
      <c r="D26" s="1"/>
      <c r="E26" s="233"/>
      <c r="F26" s="524"/>
      <c r="G26" s="1"/>
      <c r="H26" s="1"/>
      <c r="I26" s="1"/>
      <c r="J26" s="233"/>
      <c r="K26" s="525"/>
      <c r="L26" s="1"/>
      <c r="M26" s="1"/>
      <c r="N26" s="1"/>
      <c r="O26" s="233"/>
      <c r="P26" s="195"/>
      <c r="Q26" s="1"/>
      <c r="R26" s="1"/>
      <c r="S26" s="1"/>
      <c r="T26" s="233"/>
      <c r="U26" s="525"/>
      <c r="V26" s="1"/>
      <c r="W26" s="1"/>
      <c r="X26" s="1"/>
      <c r="Y26" s="233"/>
      <c r="Z26" s="195"/>
    </row>
    <row r="27" spans="2:30" ht="14.25">
      <c r="B27" s="94" t="s">
        <v>385</v>
      </c>
      <c r="C27" s="2"/>
      <c r="E27" s="2"/>
      <c r="F27" s="2"/>
      <c r="J27" s="2"/>
      <c r="K27" s="2"/>
      <c r="M27" s="2"/>
      <c r="O27" s="2"/>
      <c r="P27" s="2"/>
      <c r="R27" s="1"/>
      <c r="T27" s="150"/>
      <c r="U27" s="5"/>
      <c r="AA27" s="110"/>
      <c r="AB27" s="41" t="str">
        <f>'表紙'!P36</f>
        <v>（2021年2月現在）</v>
      </c>
      <c r="AC27" s="7" t="s">
        <v>400</v>
      </c>
      <c r="AD27" s="110"/>
    </row>
  </sheetData>
  <sheetProtection password="CCCF" sheet="1" selectLockedCells="1"/>
  <mergeCells count="58"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  <mergeCell ref="V12:Y12"/>
    <mergeCell ref="C18:D18"/>
    <mergeCell ref="C17:D17"/>
    <mergeCell ref="C14:D14"/>
    <mergeCell ref="G12:J12"/>
    <mergeCell ref="L12:O12"/>
    <mergeCell ref="Q12:T12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C4:E4"/>
    <mergeCell ref="F4:G4"/>
    <mergeCell ref="H4:I4"/>
    <mergeCell ref="O4:P4"/>
    <mergeCell ref="Q4:R4"/>
    <mergeCell ref="Q3:V3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Z2:AC2"/>
    <mergeCell ref="Z3:AB3"/>
    <mergeCell ref="AA5:AC5"/>
    <mergeCell ref="AA10:AB10"/>
    <mergeCell ref="AA11:AB11"/>
    <mergeCell ref="AA12:AC12"/>
  </mergeCells>
  <conditionalFormatting sqref="F6">
    <cfRule type="expression" priority="18" dxfId="0" stopIfTrue="1">
      <formula>F6&gt;E6</formula>
    </cfRule>
  </conditionalFormatting>
  <conditionalFormatting sqref="F7">
    <cfRule type="expression" priority="17" dxfId="0" stopIfTrue="1">
      <formula>F7&gt;E7</formula>
    </cfRule>
  </conditionalFormatting>
  <conditionalFormatting sqref="P6">
    <cfRule type="expression" priority="16" dxfId="0" stopIfTrue="1">
      <formula>P6&gt;O6</formula>
    </cfRule>
  </conditionalFormatting>
  <conditionalFormatting sqref="Z6">
    <cfRule type="expression" priority="15" dxfId="0" stopIfTrue="1">
      <formula>Z6&gt;Y6</formula>
    </cfRule>
  </conditionalFormatting>
  <conditionalFormatting sqref="Z7">
    <cfRule type="expression" priority="14" dxfId="0" stopIfTrue="1">
      <formula>Z7&gt;Y7</formula>
    </cfRule>
  </conditionalFormatting>
  <conditionalFormatting sqref="K13">
    <cfRule type="expression" priority="13" dxfId="0" stopIfTrue="1">
      <formula>K13&gt;J13</formula>
    </cfRule>
  </conditionalFormatting>
  <conditionalFormatting sqref="K14">
    <cfRule type="expression" priority="12" dxfId="0" stopIfTrue="1">
      <formula>K14&gt;J14</formula>
    </cfRule>
  </conditionalFormatting>
  <conditionalFormatting sqref="K15">
    <cfRule type="expression" priority="11" dxfId="0" stopIfTrue="1">
      <formula>K15&gt;J15</formula>
    </cfRule>
  </conditionalFormatting>
  <conditionalFormatting sqref="K16">
    <cfRule type="expression" priority="10" dxfId="0" stopIfTrue="1">
      <formula>K16&gt;J16</formula>
    </cfRule>
  </conditionalFormatting>
  <conditionalFormatting sqref="K17">
    <cfRule type="expression" priority="9" dxfId="0" stopIfTrue="1">
      <formula>K17&gt;J17</formula>
    </cfRule>
  </conditionalFormatting>
  <conditionalFormatting sqref="K18">
    <cfRule type="expression" priority="8" dxfId="0" stopIfTrue="1">
      <formula>K18&gt;J18</formula>
    </cfRule>
  </conditionalFormatting>
  <conditionalFormatting sqref="F13">
    <cfRule type="expression" priority="7" dxfId="0" stopIfTrue="1">
      <formula>F13&gt;E13</formula>
    </cfRule>
  </conditionalFormatting>
  <conditionalFormatting sqref="Z13">
    <cfRule type="expression" priority="6" dxfId="0" stopIfTrue="1">
      <formula>Z13&gt;Y13</formula>
    </cfRule>
  </conditionalFormatting>
  <conditionalFormatting sqref="Z14">
    <cfRule type="expression" priority="5" dxfId="0" stopIfTrue="1">
      <formula>Z14&gt;Y14</formula>
    </cfRule>
  </conditionalFormatting>
  <conditionalFormatting sqref="Z15">
    <cfRule type="expression" priority="4" dxfId="0" stopIfTrue="1">
      <formula>Z15&gt;Y15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18">
    <cfRule type="expression" priority="1" dxfId="0" stopIfTrue="1">
      <formula>Z18&gt;Y18</formula>
    </cfRule>
  </conditionalFormatting>
  <dataValidations count="3">
    <dataValidation operator="lessThanOrEqual" allowBlank="1" showInputMessage="1" showErrorMessage="1" sqref="AA27:IV65536 C1:Z5 C9:Z12 AA1:IV21 A1:B21 A27:B65536 B22:B26 C26:Z65536 C19:Z22"/>
    <dataValidation type="custom" operator="lessThanOrEqual" allowBlank="1" showInputMessage="1" showErrorMessage="1" sqref="P13 U6 U13">
      <formula1>AND(P13&lt;=O13,MOD(P13,50)=0)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 K13:K18 P6 Z6:Z7 Z13:Z18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EN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277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SUM(O4+O17)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190</v>
      </c>
      <c r="D4" s="654"/>
      <c r="E4" s="654"/>
      <c r="F4" s="655" t="s">
        <v>11</v>
      </c>
      <c r="G4" s="655"/>
      <c r="H4" s="656">
        <f>SUM(Y16+T16+O16+J16)</f>
        <v>23800</v>
      </c>
      <c r="I4" s="656"/>
      <c r="J4" s="9" t="s">
        <v>1</v>
      </c>
      <c r="K4" s="9" t="s">
        <v>276</v>
      </c>
      <c r="L4" s="10"/>
      <c r="M4" s="11" t="s">
        <v>127</v>
      </c>
      <c r="N4" s="10"/>
      <c r="O4" s="657">
        <f>SUM(K16+P16+U16+Z16)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8"/>
      <c r="F5" s="38" t="s">
        <v>131</v>
      </c>
      <c r="G5" s="647" t="s">
        <v>146</v>
      </c>
      <c r="H5" s="648"/>
      <c r="I5" s="648"/>
      <c r="J5" s="648"/>
      <c r="K5" s="38" t="s">
        <v>131</v>
      </c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152" t="s">
        <v>353</v>
      </c>
      <c r="D6" s="213" t="s">
        <v>475</v>
      </c>
      <c r="E6" s="220">
        <v>1600</v>
      </c>
      <c r="F6" s="517"/>
      <c r="G6" s="379" t="s">
        <v>453</v>
      </c>
      <c r="H6" s="151" t="s">
        <v>101</v>
      </c>
      <c r="I6" s="257" t="s">
        <v>474</v>
      </c>
      <c r="J6" s="495">
        <v>450</v>
      </c>
      <c r="K6" s="517"/>
      <c r="L6" s="178" t="s">
        <v>476</v>
      </c>
      <c r="M6" s="105" t="s">
        <v>355</v>
      </c>
      <c r="N6" s="133" t="s">
        <v>673</v>
      </c>
      <c r="O6" s="230">
        <v>1700</v>
      </c>
      <c r="P6" s="517"/>
      <c r="Q6" s="131" t="s">
        <v>477</v>
      </c>
      <c r="R6" s="119" t="s">
        <v>96</v>
      </c>
      <c r="S6" s="290" t="s">
        <v>455</v>
      </c>
      <c r="T6" s="233">
        <v>6650</v>
      </c>
      <c r="U6" s="517"/>
      <c r="V6" s="1"/>
      <c r="W6" s="136" t="s">
        <v>353</v>
      </c>
      <c r="X6" s="1"/>
      <c r="Y6" s="229">
        <v>2600</v>
      </c>
      <c r="Z6" s="517"/>
      <c r="AA6" s="173"/>
      <c r="AB6" s="683" t="s">
        <v>282</v>
      </c>
      <c r="AC6" s="684"/>
    </row>
    <row r="7" spans="2:29" ht="21.75" customHeight="1">
      <c r="B7" s="96"/>
      <c r="C7" s="551" t="s">
        <v>354</v>
      </c>
      <c r="D7" s="272"/>
      <c r="E7" s="221">
        <v>1150</v>
      </c>
      <c r="F7" s="515"/>
      <c r="G7" s="381" t="s">
        <v>439</v>
      </c>
      <c r="H7" s="278" t="s">
        <v>70</v>
      </c>
      <c r="I7" s="261" t="s">
        <v>474</v>
      </c>
      <c r="J7" s="382">
        <v>600</v>
      </c>
      <c r="K7" s="515"/>
      <c r="L7" s="103"/>
      <c r="M7" s="105"/>
      <c r="N7" s="103"/>
      <c r="O7" s="230"/>
      <c r="P7" s="283"/>
      <c r="Q7" s="131" t="s">
        <v>478</v>
      </c>
      <c r="R7" s="105" t="s">
        <v>71</v>
      </c>
      <c r="S7" s="132" t="s">
        <v>454</v>
      </c>
      <c r="T7" s="234">
        <v>250</v>
      </c>
      <c r="U7" s="515"/>
      <c r="V7" s="103"/>
      <c r="W7" s="105" t="s">
        <v>356</v>
      </c>
      <c r="X7" s="103"/>
      <c r="Y7" s="230">
        <v>2400</v>
      </c>
      <c r="Z7" s="515"/>
      <c r="AA7" s="173"/>
      <c r="AB7" s="146" t="s">
        <v>401</v>
      </c>
      <c r="AC7" s="209"/>
    </row>
    <row r="8" spans="2:29" ht="21.75" customHeight="1">
      <c r="B8" s="96"/>
      <c r="C8" s="278" t="s">
        <v>357</v>
      </c>
      <c r="D8" s="272" t="s">
        <v>475</v>
      </c>
      <c r="E8" s="221">
        <v>300</v>
      </c>
      <c r="F8" s="515"/>
      <c r="G8" s="381" t="s">
        <v>466</v>
      </c>
      <c r="H8" s="273" t="s">
        <v>272</v>
      </c>
      <c r="I8" s="261" t="s">
        <v>474</v>
      </c>
      <c r="J8" s="382">
        <v>1550</v>
      </c>
      <c r="K8" s="515"/>
      <c r="L8" s="103"/>
      <c r="M8" s="105"/>
      <c r="N8" s="103"/>
      <c r="O8" s="230"/>
      <c r="P8" s="268"/>
      <c r="Q8" s="131"/>
      <c r="R8" s="105"/>
      <c r="S8" s="132"/>
      <c r="T8" s="234"/>
      <c r="U8" s="283"/>
      <c r="V8" s="401"/>
      <c r="W8" s="105"/>
      <c r="X8" s="99"/>
      <c r="Y8" s="239"/>
      <c r="Z8" s="224"/>
      <c r="AA8" s="173"/>
      <c r="AB8" s="146" t="s">
        <v>402</v>
      </c>
      <c r="AC8" s="209"/>
    </row>
    <row r="9" spans="2:29" ht="21.75" customHeight="1">
      <c r="B9" s="96"/>
      <c r="C9" s="278" t="s">
        <v>358</v>
      </c>
      <c r="D9" s="272" t="s">
        <v>475</v>
      </c>
      <c r="E9" s="221">
        <v>150</v>
      </c>
      <c r="F9" s="515"/>
      <c r="G9" s="381" t="s">
        <v>451</v>
      </c>
      <c r="H9" s="278" t="s">
        <v>104</v>
      </c>
      <c r="I9" s="261" t="s">
        <v>474</v>
      </c>
      <c r="J9" s="382">
        <v>1500</v>
      </c>
      <c r="K9" s="515"/>
      <c r="L9" s="705"/>
      <c r="M9" s="705"/>
      <c r="N9" s="705"/>
      <c r="O9" s="230"/>
      <c r="P9" s="268"/>
      <c r="Q9" s="96"/>
      <c r="R9" s="105"/>
      <c r="S9" s="99"/>
      <c r="T9" s="234"/>
      <c r="U9" s="283"/>
      <c r="V9" s="103"/>
      <c r="W9" s="105"/>
      <c r="X9" s="103"/>
      <c r="Y9" s="230"/>
      <c r="Z9" s="224"/>
      <c r="AA9" s="173"/>
      <c r="AB9" s="146" t="s">
        <v>403</v>
      </c>
      <c r="AC9" s="209"/>
    </row>
    <row r="10" spans="2:29" ht="21.75" customHeight="1">
      <c r="B10" s="96"/>
      <c r="C10" s="273" t="s">
        <v>479</v>
      </c>
      <c r="D10" s="286" t="s">
        <v>630</v>
      </c>
      <c r="E10" s="221">
        <v>600</v>
      </c>
      <c r="F10" s="515"/>
      <c r="G10" s="381" t="s">
        <v>480</v>
      </c>
      <c r="H10" s="278" t="s">
        <v>106</v>
      </c>
      <c r="I10" s="261" t="s">
        <v>474</v>
      </c>
      <c r="J10" s="382">
        <v>450</v>
      </c>
      <c r="K10" s="515"/>
      <c r="L10" s="103"/>
      <c r="M10" s="105"/>
      <c r="N10" s="103"/>
      <c r="O10" s="230"/>
      <c r="P10" s="268"/>
      <c r="Q10" s="96"/>
      <c r="R10" s="105"/>
      <c r="S10" s="99"/>
      <c r="T10" s="234"/>
      <c r="U10" s="283"/>
      <c r="V10" s="103"/>
      <c r="W10" s="105"/>
      <c r="X10" s="103"/>
      <c r="Y10" s="230"/>
      <c r="Z10" s="224"/>
      <c r="AA10" s="173"/>
      <c r="AB10" s="146" t="s">
        <v>404</v>
      </c>
      <c r="AC10" s="209"/>
    </row>
    <row r="11" spans="2:29" ht="21.75" customHeight="1">
      <c r="B11" s="96"/>
      <c r="C11" s="278"/>
      <c r="D11" s="280"/>
      <c r="E11" s="221"/>
      <c r="F11" s="283"/>
      <c r="G11" s="381" t="s">
        <v>481</v>
      </c>
      <c r="H11" s="278" t="s">
        <v>108</v>
      </c>
      <c r="I11" s="261" t="s">
        <v>474</v>
      </c>
      <c r="J11" s="382">
        <v>1850</v>
      </c>
      <c r="K11" s="515"/>
      <c r="L11" s="103"/>
      <c r="M11" s="105"/>
      <c r="N11" s="103"/>
      <c r="O11" s="230"/>
      <c r="P11" s="268"/>
      <c r="Q11" s="96"/>
      <c r="R11" s="105"/>
      <c r="S11" s="99"/>
      <c r="T11" s="234"/>
      <c r="U11" s="283"/>
      <c r="V11" s="103"/>
      <c r="W11" s="105"/>
      <c r="X11" s="103"/>
      <c r="Y11" s="230"/>
      <c r="Z11" s="224"/>
      <c r="AA11" s="173"/>
      <c r="AB11" s="146" t="s">
        <v>405</v>
      </c>
      <c r="AC11" s="209"/>
    </row>
    <row r="12" spans="2:29" ht="21.75" customHeight="1">
      <c r="B12" s="96"/>
      <c r="C12" s="778"/>
      <c r="D12" s="778"/>
      <c r="E12" s="221"/>
      <c r="F12" s="283"/>
      <c r="G12" s="345"/>
      <c r="H12" s="103"/>
      <c r="I12" s="99"/>
      <c r="J12" s="103"/>
      <c r="K12" s="283"/>
      <c r="L12" s="103"/>
      <c r="M12" s="105"/>
      <c r="N12" s="103"/>
      <c r="O12" s="230"/>
      <c r="P12" s="268"/>
      <c r="Q12" s="96"/>
      <c r="R12" s="105"/>
      <c r="S12" s="99"/>
      <c r="T12" s="234"/>
      <c r="U12" s="283"/>
      <c r="V12" s="103"/>
      <c r="W12" s="105"/>
      <c r="X12" s="103"/>
      <c r="Y12" s="230"/>
      <c r="Z12" s="224"/>
      <c r="AA12" s="173"/>
      <c r="AB12" s="146" t="s">
        <v>406</v>
      </c>
      <c r="AC12" s="209"/>
    </row>
    <row r="13" spans="2:29" ht="21.75" customHeight="1">
      <c r="B13" s="96"/>
      <c r="C13" s="778"/>
      <c r="D13" s="778"/>
      <c r="E13" s="221"/>
      <c r="F13" s="283"/>
      <c r="G13" s="123"/>
      <c r="H13" s="278"/>
      <c r="I13" s="106"/>
      <c r="J13" s="234"/>
      <c r="K13" s="283"/>
      <c r="L13" s="754"/>
      <c r="M13" s="754"/>
      <c r="N13" s="754"/>
      <c r="O13" s="230"/>
      <c r="P13" s="268"/>
      <c r="Q13" s="96"/>
      <c r="R13" s="105"/>
      <c r="S13" s="99"/>
      <c r="T13" s="234"/>
      <c r="U13" s="283"/>
      <c r="V13" s="103"/>
      <c r="W13" s="105"/>
      <c r="X13" s="103"/>
      <c r="Y13" s="230"/>
      <c r="Z13" s="224"/>
      <c r="AA13" s="173"/>
      <c r="AB13" s="146" t="s">
        <v>671</v>
      </c>
      <c r="AC13" s="209"/>
    </row>
    <row r="14" spans="2:29" ht="21.75" customHeight="1">
      <c r="B14" s="96"/>
      <c r="C14" s="278"/>
      <c r="D14" s="280"/>
      <c r="E14" s="221"/>
      <c r="F14" s="283"/>
      <c r="G14" s="123"/>
      <c r="H14" s="278"/>
      <c r="I14" s="294"/>
      <c r="J14" s="234"/>
      <c r="K14" s="283"/>
      <c r="L14" s="754"/>
      <c r="M14" s="754"/>
      <c r="N14" s="754"/>
      <c r="O14" s="230"/>
      <c r="P14" s="268"/>
      <c r="Q14" s="96"/>
      <c r="R14" s="105"/>
      <c r="S14" s="99"/>
      <c r="T14" s="234"/>
      <c r="U14" s="283"/>
      <c r="V14" s="103"/>
      <c r="W14" s="105"/>
      <c r="X14" s="103"/>
      <c r="Y14" s="230"/>
      <c r="Z14" s="224"/>
      <c r="AA14" s="173"/>
      <c r="AB14" s="146" t="s">
        <v>672</v>
      </c>
      <c r="AC14" s="209"/>
    </row>
    <row r="15" spans="2:29" ht="21.75" customHeight="1">
      <c r="B15" s="135"/>
      <c r="C15" s="154"/>
      <c r="D15" s="154"/>
      <c r="E15" s="258"/>
      <c r="F15" s="219"/>
      <c r="G15" s="779" t="s">
        <v>2</v>
      </c>
      <c r="H15" s="780"/>
      <c r="I15" s="781"/>
      <c r="J15" s="233">
        <f>SUM(J6:J14)</f>
        <v>6400</v>
      </c>
      <c r="K15" s="219">
        <f>SUM(K6:K14)</f>
        <v>0</v>
      </c>
      <c r="L15" s="1"/>
      <c r="M15" s="1"/>
      <c r="N15" s="1"/>
      <c r="O15" s="232"/>
      <c r="P15" s="195"/>
      <c r="Q15" s="135"/>
      <c r="R15" s="1"/>
      <c r="S15" s="124"/>
      <c r="T15" s="335"/>
      <c r="U15" s="219"/>
      <c r="V15" s="1"/>
      <c r="W15" s="1"/>
      <c r="X15" s="1"/>
      <c r="Y15" s="232"/>
      <c r="Z15" s="195"/>
      <c r="AA15" s="172"/>
      <c r="AB15" s="146" t="s">
        <v>407</v>
      </c>
      <c r="AC15" s="216"/>
    </row>
    <row r="16" spans="2:29" ht="21.75" customHeight="1">
      <c r="B16" s="647" t="s">
        <v>2</v>
      </c>
      <c r="C16" s="648"/>
      <c r="D16" s="648"/>
      <c r="E16" s="223">
        <f>SUM(E6:E14)</f>
        <v>3800</v>
      </c>
      <c r="F16" s="366">
        <f>SUM(F6:F15)</f>
        <v>0</v>
      </c>
      <c r="G16" s="647" t="s">
        <v>126</v>
      </c>
      <c r="H16" s="648"/>
      <c r="I16" s="649"/>
      <c r="J16" s="166">
        <f>SUM(E16+J15)</f>
        <v>10200</v>
      </c>
      <c r="K16" s="366">
        <f>SUM(K15+F16)</f>
        <v>0</v>
      </c>
      <c r="L16" s="648" t="s">
        <v>126</v>
      </c>
      <c r="M16" s="648"/>
      <c r="N16" s="648"/>
      <c r="O16" s="237">
        <f>SUM(O6:O15)</f>
        <v>1700</v>
      </c>
      <c r="P16" s="299">
        <f>SUM(P6:P7)</f>
        <v>0</v>
      </c>
      <c r="Q16" s="647" t="s">
        <v>2</v>
      </c>
      <c r="R16" s="648"/>
      <c r="S16" s="649"/>
      <c r="T16" s="166">
        <f>SUM(T6:T14)</f>
        <v>6900</v>
      </c>
      <c r="U16" s="366">
        <f>SUM(U6:U15)</f>
        <v>0</v>
      </c>
      <c r="V16" s="648" t="s">
        <v>2</v>
      </c>
      <c r="W16" s="648"/>
      <c r="X16" s="648"/>
      <c r="Y16" s="237">
        <f>SUM(Y6:Y15)</f>
        <v>5000</v>
      </c>
      <c r="Z16" s="171">
        <f>SUM(Z6:Z15)</f>
        <v>0</v>
      </c>
      <c r="AA16" s="400" t="s">
        <v>413</v>
      </c>
      <c r="AB16" s="16"/>
      <c r="AC16" s="399"/>
    </row>
    <row r="17" spans="2:40" ht="27.75" customHeight="1">
      <c r="B17" s="2"/>
      <c r="C17" s="654" t="s">
        <v>191</v>
      </c>
      <c r="D17" s="654"/>
      <c r="E17" s="654"/>
      <c r="F17" s="655" t="s">
        <v>11</v>
      </c>
      <c r="G17" s="655"/>
      <c r="H17" s="656">
        <f>SUM(E25+J25+O25+T25+Y25)</f>
        <v>23400</v>
      </c>
      <c r="I17" s="655"/>
      <c r="J17" s="9" t="s">
        <v>1</v>
      </c>
      <c r="K17" s="9" t="s">
        <v>276</v>
      </c>
      <c r="L17" s="10"/>
      <c r="M17" s="11" t="s">
        <v>127</v>
      </c>
      <c r="N17" s="10"/>
      <c r="O17" s="657">
        <f>SUM(F25+K25+P25+U25+Z25)</f>
        <v>0</v>
      </c>
      <c r="P17" s="658"/>
      <c r="Q17" s="659" t="s">
        <v>1</v>
      </c>
      <c r="R17" s="659"/>
      <c r="S17" s="2"/>
      <c r="T17" s="5"/>
      <c r="U17" s="5"/>
      <c r="V17" s="2"/>
      <c r="W17" s="2"/>
      <c r="X17" s="2"/>
      <c r="Y17" s="2"/>
      <c r="Z17" s="2"/>
      <c r="AA17" s="660"/>
      <c r="AB17" s="660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47" t="s">
        <v>146</v>
      </c>
      <c r="C18" s="648"/>
      <c r="D18" s="648"/>
      <c r="E18" s="648"/>
      <c r="F18" s="42" t="s">
        <v>131</v>
      </c>
      <c r="G18" s="647" t="s">
        <v>185</v>
      </c>
      <c r="H18" s="648"/>
      <c r="I18" s="648"/>
      <c r="J18" s="649"/>
      <c r="K18" s="19" t="s">
        <v>131</v>
      </c>
      <c r="L18" s="648" t="s">
        <v>147</v>
      </c>
      <c r="M18" s="648"/>
      <c r="N18" s="648"/>
      <c r="O18" s="648"/>
      <c r="P18" s="42" t="s">
        <v>131</v>
      </c>
      <c r="Q18" s="647" t="s">
        <v>148</v>
      </c>
      <c r="R18" s="648"/>
      <c r="S18" s="648"/>
      <c r="T18" s="649"/>
      <c r="U18" s="19" t="s">
        <v>131</v>
      </c>
      <c r="V18" s="647" t="s">
        <v>132</v>
      </c>
      <c r="W18" s="648"/>
      <c r="X18" s="648"/>
      <c r="Y18" s="649"/>
      <c r="Z18" s="18" t="s">
        <v>131</v>
      </c>
      <c r="AA18" s="661" t="s">
        <v>275</v>
      </c>
      <c r="AB18" s="650"/>
      <c r="AC18" s="651"/>
    </row>
    <row r="19" spans="2:29" ht="21.75" customHeight="1">
      <c r="B19" s="117"/>
      <c r="C19" s="151" t="s">
        <v>359</v>
      </c>
      <c r="D19" s="307"/>
      <c r="E19" s="233">
        <v>950</v>
      </c>
      <c r="F19" s="517"/>
      <c r="G19" s="117"/>
      <c r="H19" s="119"/>
      <c r="I19" s="139"/>
      <c r="J19" s="238"/>
      <c r="K19" s="197"/>
      <c r="L19" s="117"/>
      <c r="M19" s="119" t="s">
        <v>359</v>
      </c>
      <c r="N19" s="120"/>
      <c r="O19" s="233">
        <v>1700</v>
      </c>
      <c r="P19" s="517"/>
      <c r="Q19" s="127" t="s">
        <v>482</v>
      </c>
      <c r="R19" s="136" t="s">
        <v>197</v>
      </c>
      <c r="S19" s="290" t="s">
        <v>580</v>
      </c>
      <c r="T19" s="229">
        <v>4400</v>
      </c>
      <c r="U19" s="517"/>
      <c r="V19" s="117"/>
      <c r="W19" s="119" t="s">
        <v>359</v>
      </c>
      <c r="X19" s="120"/>
      <c r="Y19" s="238">
        <v>3900</v>
      </c>
      <c r="Z19" s="517"/>
      <c r="AA19" s="173"/>
      <c r="AB19" s="683" t="s">
        <v>282</v>
      </c>
      <c r="AC19" s="684"/>
    </row>
    <row r="20" spans="2:29" ht="21.75" customHeight="1">
      <c r="B20" s="96"/>
      <c r="C20" s="105" t="s">
        <v>360</v>
      </c>
      <c r="D20" s="317"/>
      <c r="E20" s="234">
        <v>500</v>
      </c>
      <c r="F20" s="515"/>
      <c r="G20" s="96"/>
      <c r="H20" s="105"/>
      <c r="I20" s="106"/>
      <c r="J20" s="239"/>
      <c r="K20" s="406"/>
      <c r="L20" s="96"/>
      <c r="M20" s="105" t="s">
        <v>416</v>
      </c>
      <c r="N20" s="99"/>
      <c r="O20" s="234">
        <v>1600</v>
      </c>
      <c r="P20" s="515"/>
      <c r="Q20" s="131" t="s">
        <v>483</v>
      </c>
      <c r="R20" s="105" t="s">
        <v>628</v>
      </c>
      <c r="S20" s="132" t="s">
        <v>580</v>
      </c>
      <c r="T20" s="230">
        <v>4000</v>
      </c>
      <c r="U20" s="515"/>
      <c r="V20" s="381" t="s">
        <v>570</v>
      </c>
      <c r="W20" s="105" t="s">
        <v>360</v>
      </c>
      <c r="X20" s="99"/>
      <c r="Y20" s="239">
        <v>2500</v>
      </c>
      <c r="Z20" s="515"/>
      <c r="AA20" s="173"/>
      <c r="AB20" s="146" t="s">
        <v>646</v>
      </c>
      <c r="AC20" s="189"/>
    </row>
    <row r="21" spans="2:29" ht="21.75" customHeight="1">
      <c r="B21" s="96"/>
      <c r="C21" s="415" t="s">
        <v>484</v>
      </c>
      <c r="D21" s="317"/>
      <c r="E21" s="234">
        <v>400</v>
      </c>
      <c r="F21" s="515"/>
      <c r="G21" s="96"/>
      <c r="H21" s="105"/>
      <c r="I21" s="106"/>
      <c r="J21" s="239"/>
      <c r="K21" s="224"/>
      <c r="L21" s="96"/>
      <c r="M21" s="105" t="s">
        <v>197</v>
      </c>
      <c r="N21" s="99"/>
      <c r="O21" s="234">
        <v>1150</v>
      </c>
      <c r="P21" s="515"/>
      <c r="Q21" s="131"/>
      <c r="R21" s="405"/>
      <c r="S21" s="103"/>
      <c r="T21" s="230"/>
      <c r="U21" s="224"/>
      <c r="V21" s="96"/>
      <c r="W21" s="103"/>
      <c r="X21" s="99"/>
      <c r="Y21" s="239"/>
      <c r="Z21" s="224"/>
      <c r="AA21" s="173"/>
      <c r="AB21" s="146" t="s">
        <v>645</v>
      </c>
      <c r="AC21" s="189"/>
    </row>
    <row r="22" spans="2:29" ht="21.75" customHeight="1">
      <c r="B22" s="96"/>
      <c r="C22" s="105"/>
      <c r="D22" s="99"/>
      <c r="E22" s="234"/>
      <c r="F22" s="235"/>
      <c r="G22" s="96"/>
      <c r="H22" s="105"/>
      <c r="I22" s="106"/>
      <c r="J22" s="239"/>
      <c r="K22" s="224"/>
      <c r="L22" s="96"/>
      <c r="M22" s="105" t="s">
        <v>415</v>
      </c>
      <c r="N22" s="99"/>
      <c r="O22" s="234">
        <v>1800</v>
      </c>
      <c r="P22" s="515"/>
      <c r="Q22" s="131"/>
      <c r="R22" s="101"/>
      <c r="S22" s="103"/>
      <c r="T22" s="230"/>
      <c r="U22" s="224"/>
      <c r="V22" s="96"/>
      <c r="W22" s="103"/>
      <c r="X22" s="99"/>
      <c r="Y22" s="266"/>
      <c r="Z22" s="224"/>
      <c r="AA22" s="173"/>
      <c r="AB22" s="146"/>
      <c r="AC22" s="189"/>
    </row>
    <row r="23" spans="2:29" ht="21.75" customHeight="1">
      <c r="B23" s="96"/>
      <c r="C23" s="278"/>
      <c r="D23" s="294"/>
      <c r="E23" s="234"/>
      <c r="F23" s="235"/>
      <c r="G23" s="123"/>
      <c r="H23" s="280"/>
      <c r="I23" s="294"/>
      <c r="J23" s="239"/>
      <c r="K23" s="303"/>
      <c r="L23" s="96"/>
      <c r="M23" s="105" t="s">
        <v>361</v>
      </c>
      <c r="N23" s="99"/>
      <c r="O23" s="234">
        <v>500</v>
      </c>
      <c r="P23" s="515"/>
      <c r="Q23" s="96"/>
      <c r="R23" s="105"/>
      <c r="S23" s="103"/>
      <c r="T23" s="230"/>
      <c r="U23" s="224"/>
      <c r="V23" s="96"/>
      <c r="W23" s="103"/>
      <c r="X23" s="99"/>
      <c r="Y23" s="239"/>
      <c r="Z23" s="303"/>
      <c r="AA23" s="173"/>
      <c r="AB23" s="15"/>
      <c r="AC23" s="189"/>
    </row>
    <row r="24" spans="2:29" ht="21.75" customHeight="1">
      <c r="B24" s="135"/>
      <c r="C24" s="152"/>
      <c r="D24" s="306"/>
      <c r="E24" s="233"/>
      <c r="F24" s="222"/>
      <c r="G24" s="175"/>
      <c r="H24" s="154"/>
      <c r="I24" s="306"/>
      <c r="J24" s="238"/>
      <c r="K24" s="383"/>
      <c r="L24" s="135"/>
      <c r="M24" s="136"/>
      <c r="N24" s="124"/>
      <c r="O24" s="233"/>
      <c r="P24" s="222"/>
      <c r="Q24" s="135"/>
      <c r="R24" s="1"/>
      <c r="S24" s="1"/>
      <c r="T24" s="232"/>
      <c r="U24" s="197"/>
      <c r="V24" s="135"/>
      <c r="W24" s="1"/>
      <c r="X24" s="124"/>
      <c r="Y24" s="238"/>
      <c r="Z24" s="378"/>
      <c r="AA24" s="173"/>
      <c r="AB24" s="691" t="s">
        <v>571</v>
      </c>
      <c r="AC24" s="692"/>
    </row>
    <row r="25" spans="2:29" ht="21.75" customHeight="1">
      <c r="B25" s="647" t="s">
        <v>2</v>
      </c>
      <c r="C25" s="648"/>
      <c r="D25" s="649"/>
      <c r="E25" s="166">
        <f>SUM(E19:E24)</f>
        <v>1850</v>
      </c>
      <c r="F25" s="226">
        <f>SUM(F19:F24)</f>
        <v>0</v>
      </c>
      <c r="G25" s="647" t="s">
        <v>2</v>
      </c>
      <c r="H25" s="648"/>
      <c r="I25" s="649"/>
      <c r="J25" s="241">
        <f>SUM(J19:J24)</f>
        <v>0</v>
      </c>
      <c r="K25" s="171">
        <f>SUM(K19:K24)</f>
        <v>0</v>
      </c>
      <c r="L25" s="647" t="s">
        <v>2</v>
      </c>
      <c r="M25" s="648"/>
      <c r="N25" s="649"/>
      <c r="O25" s="166">
        <f>SUM(O19:O24)</f>
        <v>6750</v>
      </c>
      <c r="P25" s="226">
        <f>SUM(P19:P24)</f>
        <v>0</v>
      </c>
      <c r="Q25" s="647" t="s">
        <v>2</v>
      </c>
      <c r="R25" s="648"/>
      <c r="S25" s="648"/>
      <c r="T25" s="237">
        <f>SUM(T19:T24)</f>
        <v>8400</v>
      </c>
      <c r="U25" s="171">
        <f>SUM(U19:U24)</f>
        <v>0</v>
      </c>
      <c r="V25" s="647" t="s">
        <v>2</v>
      </c>
      <c r="W25" s="648"/>
      <c r="X25" s="649"/>
      <c r="Y25" s="241">
        <f>SUM(Y19:Y23)</f>
        <v>6400</v>
      </c>
      <c r="Z25" s="171">
        <f>SUM(Z19:Z24)</f>
        <v>0</v>
      </c>
      <c r="AA25" s="716"/>
      <c r="AB25" s="682"/>
      <c r="AC25" s="186"/>
    </row>
    <row r="26" spans="2:30" ht="13.5" customHeight="1">
      <c r="B26" s="14" t="s">
        <v>625</v>
      </c>
      <c r="C26" s="13"/>
      <c r="D26" s="1"/>
      <c r="E26" s="233"/>
      <c r="F26" s="524"/>
      <c r="G26" s="1"/>
      <c r="H26" s="1"/>
      <c r="I26" s="1"/>
      <c r="J26" s="233"/>
      <c r="K26" s="525"/>
      <c r="L26" s="1"/>
      <c r="M26" s="1"/>
      <c r="N26" s="1"/>
      <c r="O26" s="233"/>
      <c r="P26" s="195"/>
      <c r="Q26" s="1"/>
      <c r="R26" s="1"/>
      <c r="S26" s="1"/>
      <c r="T26" s="233"/>
      <c r="U26" s="525"/>
      <c r="V26" s="1"/>
      <c r="W26" s="1"/>
      <c r="X26" s="1"/>
      <c r="Y26" s="233"/>
      <c r="Z26" s="195"/>
      <c r="AA26" s="110"/>
      <c r="AB26" s="41"/>
      <c r="AC26" s="7"/>
      <c r="AD26" s="110"/>
    </row>
    <row r="27" spans="2:29" ht="14.25" customHeight="1">
      <c r="B27" s="677" t="s">
        <v>629</v>
      </c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8"/>
      <c r="AB27" s="678"/>
      <c r="AC27" s="678"/>
    </row>
    <row r="28" spans="2:29" ht="14.25" customHeight="1">
      <c r="B28" s="677" t="s">
        <v>626</v>
      </c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678"/>
      <c r="V28" s="678"/>
      <c r="W28" s="678"/>
      <c r="X28" s="678"/>
      <c r="Y28" s="678"/>
      <c r="Z28" s="678"/>
      <c r="AA28" s="678"/>
      <c r="AB28" s="678"/>
      <c r="AC28" s="678"/>
    </row>
    <row r="29" spans="2:29" ht="13.5">
      <c r="B29" s="677" t="s">
        <v>627</v>
      </c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</row>
    <row r="30" spans="2:26" ht="8.25" customHeight="1">
      <c r="B30" s="14"/>
      <c r="C30" s="1"/>
      <c r="D30" s="1"/>
      <c r="E30" s="233"/>
      <c r="F30" s="524"/>
      <c r="G30" s="1"/>
      <c r="H30" s="1"/>
      <c r="I30" s="1"/>
      <c r="J30" s="233"/>
      <c r="K30" s="525"/>
      <c r="L30" s="1"/>
      <c r="M30" s="1"/>
      <c r="N30" s="1"/>
      <c r="O30" s="233"/>
      <c r="P30" s="195"/>
      <c r="Q30" s="1"/>
      <c r="R30" s="1"/>
      <c r="S30" s="1"/>
      <c r="T30" s="233"/>
      <c r="U30" s="525"/>
      <c r="V30" s="1"/>
      <c r="W30" s="1"/>
      <c r="X30" s="1"/>
      <c r="Y30" s="233"/>
      <c r="Z30" s="195"/>
    </row>
    <row r="31" spans="2:30" ht="14.25">
      <c r="B31" s="94" t="s">
        <v>387</v>
      </c>
      <c r="C31" s="2"/>
      <c r="E31" s="2"/>
      <c r="F31" s="2"/>
      <c r="J31" s="2"/>
      <c r="K31" s="2"/>
      <c r="M31" s="2"/>
      <c r="O31" s="2"/>
      <c r="P31" s="2"/>
      <c r="R31" s="1"/>
      <c r="T31" s="150"/>
      <c r="U31" s="5"/>
      <c r="AA31" s="110"/>
      <c r="AB31" s="41" t="str">
        <f>'表紙'!P36</f>
        <v>（2021年2月現在）</v>
      </c>
      <c r="AC31" s="7" t="s">
        <v>388</v>
      </c>
      <c r="AD31" s="110"/>
    </row>
  </sheetData>
  <sheetProtection password="CCCF" sheet="1" selectLockedCells="1"/>
  <mergeCells count="58"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Q3:V3"/>
    <mergeCell ref="H2:M2"/>
    <mergeCell ref="W3:Y3"/>
    <mergeCell ref="E3:G3"/>
    <mergeCell ref="H3:M3"/>
    <mergeCell ref="N3:P3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AA18:AC18"/>
    <mergeCell ref="B16:D16"/>
    <mergeCell ref="G16:I16"/>
    <mergeCell ref="L16:N16"/>
    <mergeCell ref="Q16:S16"/>
    <mergeCell ref="V16:X16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B24:AC24"/>
    <mergeCell ref="B25:D25"/>
    <mergeCell ref="G25:I25"/>
    <mergeCell ref="L25:N25"/>
    <mergeCell ref="Q25:S25"/>
    <mergeCell ref="V25:X25"/>
    <mergeCell ref="AA25:AB25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K6">
    <cfRule type="expression" priority="26" dxfId="0" stopIfTrue="1">
      <formula>K6&gt;J6</formula>
    </cfRule>
  </conditionalFormatting>
  <conditionalFormatting sqref="K7">
    <cfRule type="expression" priority="25" dxfId="0" stopIfTrue="1">
      <formula>K7&gt;J7</formula>
    </cfRule>
  </conditionalFormatting>
  <conditionalFormatting sqref="K8">
    <cfRule type="expression" priority="24" dxfId="0" stopIfTrue="1">
      <formula>K8&gt;J8</formula>
    </cfRule>
  </conditionalFormatting>
  <conditionalFormatting sqref="K9">
    <cfRule type="expression" priority="22" dxfId="0" stopIfTrue="1">
      <formula>K9&gt;J9</formula>
    </cfRule>
  </conditionalFormatting>
  <conditionalFormatting sqref="K10">
    <cfRule type="expression" priority="21" dxfId="0" stopIfTrue="1">
      <formula>K10&gt;J10</formula>
    </cfRule>
  </conditionalFormatting>
  <conditionalFormatting sqref="K11">
    <cfRule type="expression" priority="20" dxfId="0" stopIfTrue="1">
      <formula>K11&gt;J11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Z6">
    <cfRule type="expression" priority="14" dxfId="0" stopIfTrue="1">
      <formula>Z6&gt;Y6</formula>
    </cfRule>
  </conditionalFormatting>
  <conditionalFormatting sqref="Z7">
    <cfRule type="expression" priority="13" dxfId="0" stopIfTrue="1">
      <formula>Z7&gt;Y7</formula>
    </cfRule>
  </conditionalFormatting>
  <conditionalFormatting sqref="Z19">
    <cfRule type="expression" priority="12" dxfId="0" stopIfTrue="1">
      <formula>Z19&gt;Y19</formula>
    </cfRule>
  </conditionalFormatting>
  <conditionalFormatting sqref="Z20">
    <cfRule type="expression" priority="11" dxfId="0" stopIfTrue="1">
      <formula>Z20&gt;Y20</formula>
    </cfRule>
  </conditionalFormatting>
  <conditionalFormatting sqref="U19">
    <cfRule type="expression" priority="10" dxfId="0" stopIfTrue="1">
      <formula>U19&gt;T19</formula>
    </cfRule>
  </conditionalFormatting>
  <conditionalFormatting sqref="U20">
    <cfRule type="expression" priority="9" dxfId="0" stopIfTrue="1">
      <formula>U20&gt;T20</formula>
    </cfRule>
  </conditionalFormatting>
  <conditionalFormatting sqref="P19">
    <cfRule type="expression" priority="8" dxfId="0" stopIfTrue="1">
      <formula>P19&gt;O19</formula>
    </cfRule>
  </conditionalFormatting>
  <conditionalFormatting sqref="P20">
    <cfRule type="expression" priority="7" dxfId="0" stopIfTrue="1">
      <formula>P20&gt;O20</formula>
    </cfRule>
  </conditionalFormatting>
  <conditionalFormatting sqref="P21">
    <cfRule type="expression" priority="6" dxfId="0" stopIfTrue="1">
      <formula>P21&gt;O21</formula>
    </cfRule>
  </conditionalFormatting>
  <conditionalFormatting sqref="P22">
    <cfRule type="expression" priority="5" dxfId="0" stopIfTrue="1">
      <formula>P22&gt;O22</formula>
    </cfRule>
  </conditionalFormatting>
  <conditionalFormatting sqref="P23">
    <cfRule type="expression" priority="4" dxfId="0" stopIfTrue="1">
      <formula>P23&gt;O23</formula>
    </cfRule>
  </conditionalFormatting>
  <conditionalFormatting sqref="F19">
    <cfRule type="expression" priority="3" dxfId="0" stopIfTrue="1">
      <formula>F19&gt;E19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3">
    <dataValidation type="custom" operator="lessThanOrEqual" allowBlank="1" showInputMessage="1" showErrorMessage="1" sqref="U21">
      <formula1>AND(U21&lt;=3600,MOD(U21,50)=0)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0 K6:K11 P6:P7 U6:U8 Z6:Z7 F19:F21 P19:P23 Z19:Z20 U19:U20">
      <formula1>AND(F6&lt;=E6,MOD(F6,50)=0)</formula1>
    </dataValidation>
    <dataValidation operator="lessThanOrEqual" allowBlank="1" showInputMessage="1" showErrorMessage="1" sqref="B26:B30 C30:Z30 C26:Z26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273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SUM(O4+O12+O19+O25)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186</v>
      </c>
      <c r="D4" s="654"/>
      <c r="E4" s="654"/>
      <c r="F4" s="655" t="s">
        <v>11</v>
      </c>
      <c r="G4" s="655"/>
      <c r="H4" s="656">
        <f>SUM(J11+O11+T11+Y11)</f>
        <v>6200</v>
      </c>
      <c r="I4" s="655"/>
      <c r="J4" s="9" t="s">
        <v>1</v>
      </c>
      <c r="K4" s="9" t="s">
        <v>274</v>
      </c>
      <c r="L4" s="10"/>
      <c r="M4" s="11" t="s">
        <v>127</v>
      </c>
      <c r="N4" s="10"/>
      <c r="O4" s="657">
        <f>SUM(K11+P11+U11+Z11)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9"/>
      <c r="F5" s="18" t="s">
        <v>131</v>
      </c>
      <c r="G5" s="647" t="s">
        <v>146</v>
      </c>
      <c r="H5" s="648"/>
      <c r="I5" s="648"/>
      <c r="J5" s="648"/>
      <c r="K5" s="38" t="s">
        <v>131</v>
      </c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136" t="s">
        <v>73</v>
      </c>
      <c r="D6" s="147" t="s">
        <v>433</v>
      </c>
      <c r="E6" s="229">
        <v>1650</v>
      </c>
      <c r="F6" s="515"/>
      <c r="G6" s="117"/>
      <c r="H6" s="121" t="s">
        <v>122</v>
      </c>
      <c r="I6" s="418" t="s">
        <v>500</v>
      </c>
      <c r="J6" s="233">
        <v>550</v>
      </c>
      <c r="K6" s="517"/>
      <c r="L6" s="561" t="s">
        <v>637</v>
      </c>
      <c r="M6" s="136" t="s">
        <v>73</v>
      </c>
      <c r="N6" s="147" t="s">
        <v>586</v>
      </c>
      <c r="O6" s="530">
        <v>1100</v>
      </c>
      <c r="P6" s="517"/>
      <c r="Q6" s="117"/>
      <c r="R6" s="119" t="s">
        <v>365</v>
      </c>
      <c r="S6" s="373" t="s">
        <v>585</v>
      </c>
      <c r="T6" s="233">
        <v>250</v>
      </c>
      <c r="U6" s="517"/>
      <c r="V6" s="117"/>
      <c r="W6" s="119" t="s">
        <v>362</v>
      </c>
      <c r="X6" s="120"/>
      <c r="Y6" s="238">
        <v>400</v>
      </c>
      <c r="Z6" s="517"/>
      <c r="AA6" s="173"/>
      <c r="AB6" s="14" t="s">
        <v>676</v>
      </c>
      <c r="AC6" s="197"/>
    </row>
    <row r="7" spans="2:29" ht="21.75" customHeight="1">
      <c r="B7" s="96"/>
      <c r="C7" s="105" t="s">
        <v>74</v>
      </c>
      <c r="D7" s="228" t="s">
        <v>583</v>
      </c>
      <c r="E7" s="230">
        <v>950</v>
      </c>
      <c r="F7" s="515"/>
      <c r="G7" s="96"/>
      <c r="H7" s="116" t="s">
        <v>364</v>
      </c>
      <c r="I7" s="132" t="s">
        <v>485</v>
      </c>
      <c r="J7" s="234">
        <v>350</v>
      </c>
      <c r="K7" s="515"/>
      <c r="L7" s="574"/>
      <c r="M7" s="105" t="s">
        <v>365</v>
      </c>
      <c r="N7" s="103"/>
      <c r="O7" s="230">
        <v>300</v>
      </c>
      <c r="P7" s="515"/>
      <c r="Q7" s="131"/>
      <c r="R7" s="105"/>
      <c r="S7" s="132"/>
      <c r="T7" s="234"/>
      <c r="U7" s="410"/>
      <c r="V7" s="96"/>
      <c r="W7" s="105" t="s">
        <v>366</v>
      </c>
      <c r="X7" s="99"/>
      <c r="Y7" s="239">
        <v>200</v>
      </c>
      <c r="Z7" s="515"/>
      <c r="AA7" s="173"/>
      <c r="AB7" s="146"/>
      <c r="AC7" s="197"/>
    </row>
    <row r="8" spans="2:29" ht="21.75" customHeight="1">
      <c r="B8" s="96"/>
      <c r="C8" s="105" t="s">
        <v>365</v>
      </c>
      <c r="D8" s="133" t="s">
        <v>486</v>
      </c>
      <c r="E8" s="230">
        <v>350</v>
      </c>
      <c r="F8" s="515"/>
      <c r="G8" s="96"/>
      <c r="H8" s="105"/>
      <c r="I8" s="97"/>
      <c r="J8" s="234"/>
      <c r="K8" s="283"/>
      <c r="L8" s="103"/>
      <c r="M8" s="105"/>
      <c r="N8" s="103"/>
      <c r="O8" s="230"/>
      <c r="P8" s="268"/>
      <c r="Q8" s="96"/>
      <c r="R8" s="105"/>
      <c r="S8" s="122"/>
      <c r="T8" s="234"/>
      <c r="U8" s="283"/>
      <c r="V8" s="96"/>
      <c r="W8" s="105"/>
      <c r="X8" s="99"/>
      <c r="Y8" s="239"/>
      <c r="Z8" s="224"/>
      <c r="AA8" s="173"/>
      <c r="AB8" s="15"/>
      <c r="AC8" s="197"/>
    </row>
    <row r="9" spans="2:29" ht="21.75" customHeight="1">
      <c r="B9" s="96"/>
      <c r="C9" s="105" t="s">
        <v>367</v>
      </c>
      <c r="D9" s="133"/>
      <c r="E9" s="230">
        <v>100</v>
      </c>
      <c r="F9" s="515"/>
      <c r="G9" s="96"/>
      <c r="H9" s="105"/>
      <c r="I9" s="132"/>
      <c r="J9" s="234"/>
      <c r="K9" s="283"/>
      <c r="L9" s="103"/>
      <c r="M9" s="105"/>
      <c r="N9" s="103"/>
      <c r="O9" s="230"/>
      <c r="P9" s="268"/>
      <c r="Q9" s="96"/>
      <c r="R9" s="105"/>
      <c r="S9" s="106"/>
      <c r="T9" s="234"/>
      <c r="U9" s="283"/>
      <c r="V9" s="96"/>
      <c r="W9" s="105"/>
      <c r="X9" s="99"/>
      <c r="Y9" s="239"/>
      <c r="Z9" s="224"/>
      <c r="AA9" s="173"/>
      <c r="AB9" s="13"/>
      <c r="AC9" s="197"/>
    </row>
    <row r="10" spans="2:29" ht="21.75" customHeight="1">
      <c r="B10" s="135"/>
      <c r="C10" s="203"/>
      <c r="D10" s="146"/>
      <c r="E10" s="232"/>
      <c r="F10" s="195"/>
      <c r="G10" s="679" t="s">
        <v>72</v>
      </c>
      <c r="H10" s="660"/>
      <c r="I10" s="752"/>
      <c r="J10" s="233">
        <f>SUM(J6:J9)</f>
        <v>900</v>
      </c>
      <c r="K10" s="219">
        <f>SUM(K6:K9)</f>
        <v>0</v>
      </c>
      <c r="L10" s="660"/>
      <c r="M10" s="660"/>
      <c r="N10" s="660"/>
      <c r="O10" s="232"/>
      <c r="P10" s="195"/>
      <c r="Q10" s="114"/>
      <c r="R10" s="136"/>
      <c r="S10" s="245"/>
      <c r="T10" s="233"/>
      <c r="U10" s="219"/>
      <c r="V10" s="114"/>
      <c r="W10" s="162"/>
      <c r="X10" s="113"/>
      <c r="Y10" s="240"/>
      <c r="Z10" s="184"/>
      <c r="AA10" s="173"/>
      <c r="AB10" s="13"/>
      <c r="AC10" s="197"/>
    </row>
    <row r="11" spans="2:29" ht="21.75" customHeight="1">
      <c r="B11" s="647" t="s">
        <v>2</v>
      </c>
      <c r="C11" s="648"/>
      <c r="D11" s="648"/>
      <c r="E11" s="237">
        <f>SUM(E6:E10)</f>
        <v>3050</v>
      </c>
      <c r="F11" s="299">
        <f>SUM(F6:F10)</f>
        <v>0</v>
      </c>
      <c r="G11" s="647" t="s">
        <v>126</v>
      </c>
      <c r="H11" s="648"/>
      <c r="I11" s="649"/>
      <c r="J11" s="384">
        <f>SUM(J10+E11)</f>
        <v>3950</v>
      </c>
      <c r="K11" s="366">
        <f>SUM(K10+F11)</f>
        <v>0</v>
      </c>
      <c r="L11" s="648" t="s">
        <v>72</v>
      </c>
      <c r="M11" s="648"/>
      <c r="N11" s="648"/>
      <c r="O11" s="237">
        <f>SUM(O6:O10)</f>
        <v>1400</v>
      </c>
      <c r="P11" s="299">
        <f>SUM(P6:P10)</f>
        <v>0</v>
      </c>
      <c r="Q11" s="647" t="s">
        <v>2</v>
      </c>
      <c r="R11" s="648"/>
      <c r="S11" s="649"/>
      <c r="T11" s="166">
        <f>SUM(T6:T10)</f>
        <v>250</v>
      </c>
      <c r="U11" s="366">
        <f>SUM(U6:U10)</f>
        <v>0</v>
      </c>
      <c r="V11" s="647" t="s">
        <v>2</v>
      </c>
      <c r="W11" s="648"/>
      <c r="X11" s="649"/>
      <c r="Y11" s="241">
        <f>SUM(Y6:Y10)</f>
        <v>600</v>
      </c>
      <c r="Z11" s="299">
        <f>SUM(Z6:Z10)</f>
        <v>0</v>
      </c>
      <c r="AA11" s="642"/>
      <c r="AB11" s="643"/>
      <c r="AC11" s="167"/>
    </row>
    <row r="12" spans="2:30" ht="27.75" customHeight="1">
      <c r="B12" s="41"/>
      <c r="C12" s="654" t="s">
        <v>187</v>
      </c>
      <c r="D12" s="654"/>
      <c r="E12" s="654"/>
      <c r="F12" s="655" t="s">
        <v>11</v>
      </c>
      <c r="G12" s="655"/>
      <c r="H12" s="656">
        <f>SUM(E18+J18+O18+T18+Y18)</f>
        <v>6850</v>
      </c>
      <c r="I12" s="655"/>
      <c r="J12" s="9" t="s">
        <v>1</v>
      </c>
      <c r="K12" s="9" t="s">
        <v>276</v>
      </c>
      <c r="L12" s="10"/>
      <c r="M12" s="11" t="s">
        <v>127</v>
      </c>
      <c r="N12" s="10"/>
      <c r="O12" s="657">
        <f>SUM(F18+P18+U18+Z18)</f>
        <v>0</v>
      </c>
      <c r="P12" s="658"/>
      <c r="Q12" s="659" t="s">
        <v>1</v>
      </c>
      <c r="R12" s="659"/>
      <c r="S12" s="2"/>
      <c r="T12" s="150"/>
      <c r="U12" s="5"/>
      <c r="V12" s="2"/>
      <c r="W12" s="1"/>
      <c r="X12" s="1"/>
      <c r="Y12" s="1"/>
      <c r="Z12" s="1"/>
      <c r="AA12" s="660"/>
      <c r="AB12" s="660"/>
      <c r="AC12" s="1"/>
      <c r="AD12" s="2"/>
    </row>
    <row r="13" spans="2:29" ht="21.75" customHeight="1">
      <c r="B13" s="647" t="s">
        <v>146</v>
      </c>
      <c r="C13" s="648"/>
      <c r="D13" s="648"/>
      <c r="E13" s="648"/>
      <c r="F13" s="42" t="s">
        <v>131</v>
      </c>
      <c r="G13" s="647"/>
      <c r="H13" s="648"/>
      <c r="I13" s="648"/>
      <c r="J13" s="648"/>
      <c r="K13" s="38"/>
      <c r="L13" s="648" t="s">
        <v>147</v>
      </c>
      <c r="M13" s="648"/>
      <c r="N13" s="648"/>
      <c r="O13" s="649"/>
      <c r="P13" s="18" t="s">
        <v>131</v>
      </c>
      <c r="Q13" s="647" t="s">
        <v>148</v>
      </c>
      <c r="R13" s="648"/>
      <c r="S13" s="648"/>
      <c r="T13" s="648"/>
      <c r="U13" s="38" t="s">
        <v>131</v>
      </c>
      <c r="V13" s="648" t="s">
        <v>132</v>
      </c>
      <c r="W13" s="648"/>
      <c r="X13" s="648"/>
      <c r="Y13" s="649"/>
      <c r="Z13" s="18" t="s">
        <v>131</v>
      </c>
      <c r="AA13" s="647" t="s">
        <v>275</v>
      </c>
      <c r="AB13" s="648"/>
      <c r="AC13" s="669"/>
    </row>
    <row r="14" spans="2:29" ht="21.75" customHeight="1">
      <c r="B14" s="135"/>
      <c r="C14" s="136" t="s">
        <v>75</v>
      </c>
      <c r="D14" s="572" t="s">
        <v>455</v>
      </c>
      <c r="E14" s="531">
        <v>2950</v>
      </c>
      <c r="F14" s="517"/>
      <c r="G14" s="117"/>
      <c r="H14" s="119"/>
      <c r="I14" s="139"/>
      <c r="J14" s="195"/>
      <c r="K14" s="385"/>
      <c r="L14" s="1"/>
      <c r="M14" s="568" t="s">
        <v>77</v>
      </c>
      <c r="N14" s="566"/>
      <c r="O14" s="230">
        <v>150</v>
      </c>
      <c r="P14" s="515"/>
      <c r="Q14" s="178"/>
      <c r="R14" s="119" t="s">
        <v>75</v>
      </c>
      <c r="S14" s="290" t="s">
        <v>487</v>
      </c>
      <c r="T14" s="233">
        <v>1850</v>
      </c>
      <c r="U14" s="517"/>
      <c r="V14" s="1"/>
      <c r="W14" s="136" t="s">
        <v>75</v>
      </c>
      <c r="X14" s="1"/>
      <c r="Y14" s="229">
        <v>1000</v>
      </c>
      <c r="Z14" s="517"/>
      <c r="AA14" s="173"/>
      <c r="AB14" s="146"/>
      <c r="AC14" s="197"/>
    </row>
    <row r="15" spans="2:29" ht="21.75" customHeight="1">
      <c r="B15" s="96"/>
      <c r="C15" s="116" t="s">
        <v>76</v>
      </c>
      <c r="D15" s="228" t="s">
        <v>435</v>
      </c>
      <c r="E15" s="221">
        <v>400</v>
      </c>
      <c r="F15" s="515"/>
      <c r="G15" s="96"/>
      <c r="H15" s="105"/>
      <c r="I15" s="106"/>
      <c r="J15" s="268"/>
      <c r="K15" s="386"/>
      <c r="L15" s="103"/>
      <c r="M15" s="568"/>
      <c r="N15" s="566"/>
      <c r="O15" s="230"/>
      <c r="P15" s="410"/>
      <c r="Q15" s="131"/>
      <c r="R15" s="105"/>
      <c r="S15" s="261"/>
      <c r="T15" s="234"/>
      <c r="U15" s="283"/>
      <c r="V15" s="103"/>
      <c r="W15" s="105"/>
      <c r="X15" s="103"/>
      <c r="Y15" s="230"/>
      <c r="Z15" s="224"/>
      <c r="AA15" s="173"/>
      <c r="AB15" s="146"/>
      <c r="AC15" s="197"/>
    </row>
    <row r="16" spans="2:29" ht="21.75" customHeight="1">
      <c r="B16" s="96"/>
      <c r="C16" s="116" t="s">
        <v>78</v>
      </c>
      <c r="D16" s="228" t="s">
        <v>584</v>
      </c>
      <c r="E16" s="221">
        <v>350</v>
      </c>
      <c r="F16" s="515"/>
      <c r="G16" s="96"/>
      <c r="H16" s="105"/>
      <c r="I16" s="106"/>
      <c r="J16" s="268"/>
      <c r="K16" s="386"/>
      <c r="L16" s="103"/>
      <c r="M16" s="105"/>
      <c r="N16" s="103"/>
      <c r="O16" s="230"/>
      <c r="P16" s="268"/>
      <c r="Q16" s="96"/>
      <c r="R16" s="105"/>
      <c r="S16" s="99"/>
      <c r="T16" s="234"/>
      <c r="U16" s="283"/>
      <c r="V16" s="103"/>
      <c r="W16" s="105"/>
      <c r="X16" s="103"/>
      <c r="Y16" s="230"/>
      <c r="Z16" s="224"/>
      <c r="AA16" s="173"/>
      <c r="AB16" s="146"/>
      <c r="AC16" s="197"/>
    </row>
    <row r="17" spans="2:29" ht="21.75" customHeight="1">
      <c r="B17" s="135"/>
      <c r="C17" s="203" t="s">
        <v>77</v>
      </c>
      <c r="D17" s="147" t="s">
        <v>488</v>
      </c>
      <c r="E17" s="258">
        <v>150</v>
      </c>
      <c r="F17" s="515"/>
      <c r="G17" s="135"/>
      <c r="H17" s="136"/>
      <c r="I17" s="137"/>
      <c r="J17" s="195"/>
      <c r="K17" s="385"/>
      <c r="L17" s="1"/>
      <c r="M17" s="136"/>
      <c r="N17" s="1"/>
      <c r="O17" s="232"/>
      <c r="P17" s="195"/>
      <c r="Q17" s="135"/>
      <c r="R17" s="136"/>
      <c r="S17" s="124"/>
      <c r="T17" s="310"/>
      <c r="U17" s="219"/>
      <c r="V17" s="1"/>
      <c r="W17" s="136"/>
      <c r="X17" s="1"/>
      <c r="Y17" s="232"/>
      <c r="Z17" s="195"/>
      <c r="AA17" s="173"/>
      <c r="AB17" s="15"/>
      <c r="AC17" s="197"/>
    </row>
    <row r="18" spans="2:29" ht="21.75" customHeight="1">
      <c r="B18" s="647" t="s">
        <v>2</v>
      </c>
      <c r="C18" s="648"/>
      <c r="D18" s="648"/>
      <c r="E18" s="223">
        <f>SUM(E14:E17)</f>
        <v>3850</v>
      </c>
      <c r="F18" s="226">
        <f>SUM(F14:F17)</f>
        <v>0</v>
      </c>
      <c r="G18" s="647"/>
      <c r="H18" s="648"/>
      <c r="I18" s="649"/>
      <c r="J18" s="166">
        <f>SUM(J14:J16)</f>
        <v>0</v>
      </c>
      <c r="K18" s="387"/>
      <c r="L18" s="648" t="s">
        <v>2</v>
      </c>
      <c r="M18" s="648"/>
      <c r="N18" s="648"/>
      <c r="O18" s="237">
        <f>SUM(O14:O17)</f>
        <v>150</v>
      </c>
      <c r="P18" s="299">
        <f>SUM(P14:P17)</f>
        <v>0</v>
      </c>
      <c r="Q18" s="647" t="s">
        <v>2</v>
      </c>
      <c r="R18" s="648"/>
      <c r="S18" s="649"/>
      <c r="T18" s="166">
        <f>SUM(T14:T17)</f>
        <v>1850</v>
      </c>
      <c r="U18" s="366">
        <f>SUM(U14:U17)</f>
        <v>0</v>
      </c>
      <c r="V18" s="648" t="s">
        <v>2</v>
      </c>
      <c r="W18" s="648"/>
      <c r="X18" s="648"/>
      <c r="Y18" s="237">
        <f>SUM(Y14:Y17)</f>
        <v>1000</v>
      </c>
      <c r="Z18" s="171">
        <f>SUM(Z14:Z17)</f>
        <v>0</v>
      </c>
      <c r="AA18" s="642"/>
      <c r="AB18" s="643"/>
      <c r="AC18" s="167"/>
    </row>
    <row r="19" spans="2:53" ht="27.75" customHeight="1">
      <c r="B19" s="2"/>
      <c r="C19" s="654" t="s">
        <v>188</v>
      </c>
      <c r="D19" s="654"/>
      <c r="E19" s="654"/>
      <c r="F19" s="655" t="s">
        <v>11</v>
      </c>
      <c r="G19" s="655"/>
      <c r="H19" s="656">
        <f>SUM(J24+O24+T24+Y24)</f>
        <v>6400</v>
      </c>
      <c r="I19" s="655"/>
      <c r="J19" s="9" t="s">
        <v>1</v>
      </c>
      <c r="K19" s="9" t="s">
        <v>276</v>
      </c>
      <c r="L19" s="10"/>
      <c r="M19" s="11" t="s">
        <v>127</v>
      </c>
      <c r="N19" s="10"/>
      <c r="O19" s="657">
        <f>SUM(K24+P24+U24+Z24)</f>
        <v>0</v>
      </c>
      <c r="P19" s="658"/>
      <c r="Q19" s="659" t="s">
        <v>1</v>
      </c>
      <c r="R19" s="659"/>
      <c r="S19" s="2"/>
      <c r="T19" s="5"/>
      <c r="U19" s="5"/>
      <c r="V19" s="2"/>
      <c r="W19" s="2"/>
      <c r="X19" s="2"/>
      <c r="Y19" s="2"/>
      <c r="Z19" s="2"/>
      <c r="AA19" s="660"/>
      <c r="AB19" s="660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47" t="s">
        <v>146</v>
      </c>
      <c r="C20" s="648"/>
      <c r="D20" s="648"/>
      <c r="E20" s="648"/>
      <c r="F20" s="38" t="s">
        <v>131</v>
      </c>
      <c r="G20" s="647" t="s">
        <v>146</v>
      </c>
      <c r="H20" s="648"/>
      <c r="I20" s="648"/>
      <c r="J20" s="648"/>
      <c r="K20" s="38" t="s">
        <v>131</v>
      </c>
      <c r="L20" s="648" t="s">
        <v>147</v>
      </c>
      <c r="M20" s="648"/>
      <c r="N20" s="648"/>
      <c r="O20" s="649"/>
      <c r="P20" s="18" t="s">
        <v>131</v>
      </c>
      <c r="Q20" s="647" t="s">
        <v>148</v>
      </c>
      <c r="R20" s="648"/>
      <c r="S20" s="648"/>
      <c r="T20" s="648"/>
      <c r="U20" s="38" t="s">
        <v>131</v>
      </c>
      <c r="V20" s="648" t="s">
        <v>132</v>
      </c>
      <c r="W20" s="648"/>
      <c r="X20" s="648"/>
      <c r="Y20" s="649"/>
      <c r="Z20" s="18" t="s">
        <v>131</v>
      </c>
      <c r="AA20" s="647" t="s">
        <v>275</v>
      </c>
      <c r="AB20" s="648"/>
      <c r="AC20" s="669"/>
    </row>
    <row r="21" spans="2:29" ht="21.75" customHeight="1">
      <c r="B21" s="135"/>
      <c r="C21" s="136" t="s">
        <v>368</v>
      </c>
      <c r="D21" s="147"/>
      <c r="E21" s="220">
        <v>1100</v>
      </c>
      <c r="F21" s="517"/>
      <c r="G21" s="117"/>
      <c r="H21" s="119" t="s">
        <v>369</v>
      </c>
      <c r="I21" s="257" t="s">
        <v>463</v>
      </c>
      <c r="J21" s="233">
        <v>150</v>
      </c>
      <c r="K21" s="517"/>
      <c r="L21" s="1"/>
      <c r="M21" s="136"/>
      <c r="N21" s="1"/>
      <c r="O21" s="229"/>
      <c r="P21" s="194"/>
      <c r="Q21" s="117"/>
      <c r="R21" s="119" t="s">
        <v>368</v>
      </c>
      <c r="S21" s="546" t="s">
        <v>567</v>
      </c>
      <c r="T21" s="233">
        <v>3150</v>
      </c>
      <c r="U21" s="517"/>
      <c r="V21" s="1"/>
      <c r="W21" s="136" t="s">
        <v>368</v>
      </c>
      <c r="X21" s="1"/>
      <c r="Y21" s="229">
        <v>1050</v>
      </c>
      <c r="Z21" s="517"/>
      <c r="AA21" s="173"/>
      <c r="AB21" s="145"/>
      <c r="AC21" s="197"/>
    </row>
    <row r="22" spans="2:29" ht="21.75" customHeight="1">
      <c r="B22" s="96"/>
      <c r="C22" s="782" t="s">
        <v>656</v>
      </c>
      <c r="D22" s="783"/>
      <c r="E22" s="221">
        <v>950</v>
      </c>
      <c r="F22" s="515"/>
      <c r="G22" s="96"/>
      <c r="H22" s="105"/>
      <c r="I22" s="106"/>
      <c r="J22" s="234"/>
      <c r="K22" s="283"/>
      <c r="L22" s="103"/>
      <c r="M22" s="103"/>
      <c r="N22" s="103"/>
      <c r="O22" s="230"/>
      <c r="P22" s="268"/>
      <c r="Q22" s="96"/>
      <c r="R22" s="103"/>
      <c r="S22" s="99"/>
      <c r="T22" s="263"/>
      <c r="U22" s="283"/>
      <c r="V22" s="103"/>
      <c r="W22" s="105"/>
      <c r="X22" s="103"/>
      <c r="Y22" s="230"/>
      <c r="Z22" s="224"/>
      <c r="AA22" s="173"/>
      <c r="AB22" s="145"/>
      <c r="AC22" s="197"/>
    </row>
    <row r="23" spans="2:29" ht="21.75" customHeight="1">
      <c r="B23" s="135"/>
      <c r="C23" s="136"/>
      <c r="D23" s="1"/>
      <c r="E23" s="258"/>
      <c r="F23" s="219"/>
      <c r="G23" s="679" t="s">
        <v>72</v>
      </c>
      <c r="H23" s="660"/>
      <c r="I23" s="752"/>
      <c r="J23" s="233">
        <f>SUM(J21:J22)</f>
        <v>150</v>
      </c>
      <c r="K23" s="219">
        <f>SUM(K21:K22)</f>
        <v>0</v>
      </c>
      <c r="L23" s="1"/>
      <c r="M23" s="1"/>
      <c r="N23" s="1"/>
      <c r="O23" s="232"/>
      <c r="P23" s="195"/>
      <c r="Q23" s="135"/>
      <c r="R23" s="1"/>
      <c r="S23" s="124"/>
      <c r="T23" s="310"/>
      <c r="U23" s="219"/>
      <c r="V23" s="1"/>
      <c r="W23" s="1"/>
      <c r="X23" s="1"/>
      <c r="Y23" s="309"/>
      <c r="Z23" s="195"/>
      <c r="AA23" s="173"/>
      <c r="AB23" s="148"/>
      <c r="AC23" s="197"/>
    </row>
    <row r="24" spans="2:29" ht="21.75" customHeight="1">
      <c r="B24" s="647" t="s">
        <v>72</v>
      </c>
      <c r="C24" s="648"/>
      <c r="D24" s="648"/>
      <c r="E24" s="223">
        <f>SUM(E21:E23)</f>
        <v>2050</v>
      </c>
      <c r="F24" s="366">
        <f>SUM(F21:F23)</f>
        <v>0</v>
      </c>
      <c r="G24" s="647" t="s">
        <v>126</v>
      </c>
      <c r="H24" s="648"/>
      <c r="I24" s="649"/>
      <c r="J24" s="166">
        <f>SUM(E24+J23)</f>
        <v>2200</v>
      </c>
      <c r="K24" s="366">
        <f>SUM(K23+F24)</f>
        <v>0</v>
      </c>
      <c r="L24" s="648"/>
      <c r="M24" s="648"/>
      <c r="N24" s="648"/>
      <c r="O24" s="237">
        <f>SUM(O21:O22)</f>
        <v>0</v>
      </c>
      <c r="P24" s="299">
        <f>SUM(P21:P23)</f>
        <v>0</v>
      </c>
      <c r="Q24" s="647" t="s">
        <v>72</v>
      </c>
      <c r="R24" s="648"/>
      <c r="S24" s="649"/>
      <c r="T24" s="166">
        <f>SUM(T21:T22)</f>
        <v>3150</v>
      </c>
      <c r="U24" s="366">
        <f>SUM(U21:U23)</f>
        <v>0</v>
      </c>
      <c r="V24" s="648" t="s">
        <v>72</v>
      </c>
      <c r="W24" s="648"/>
      <c r="X24" s="648"/>
      <c r="Y24" s="237">
        <f>SUM(Y21:Y22)</f>
        <v>1050</v>
      </c>
      <c r="Z24" s="171">
        <f>SUM(Z21:Z23)</f>
        <v>0</v>
      </c>
      <c r="AA24" s="642"/>
      <c r="AB24" s="643"/>
      <c r="AC24" s="167"/>
    </row>
    <row r="25" spans="2:53" ht="27.75" customHeight="1">
      <c r="B25" s="2"/>
      <c r="C25" s="654" t="s">
        <v>189</v>
      </c>
      <c r="D25" s="654"/>
      <c r="E25" s="654"/>
      <c r="F25" s="655" t="s">
        <v>11</v>
      </c>
      <c r="G25" s="655"/>
      <c r="H25" s="656">
        <f>SUM(E31+J31+O31+T31+Y31)</f>
        <v>6550</v>
      </c>
      <c r="I25" s="655"/>
      <c r="J25" s="9" t="s">
        <v>1</v>
      </c>
      <c r="K25" s="9" t="s">
        <v>276</v>
      </c>
      <c r="L25" s="10"/>
      <c r="M25" s="11" t="s">
        <v>127</v>
      </c>
      <c r="N25" s="10"/>
      <c r="O25" s="657">
        <f>SUM(F31+P31+U31+Z31)</f>
        <v>0</v>
      </c>
      <c r="P25" s="658"/>
      <c r="Q25" s="659" t="s">
        <v>1</v>
      </c>
      <c r="R25" s="659"/>
      <c r="S25" s="2"/>
      <c r="T25" s="5"/>
      <c r="U25" s="5"/>
      <c r="V25" s="2"/>
      <c r="W25" s="2"/>
      <c r="X25" s="2"/>
      <c r="Y25" s="2"/>
      <c r="Z25" s="2"/>
      <c r="AA25" s="660"/>
      <c r="AB25" s="660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47" t="s">
        <v>146</v>
      </c>
      <c r="C26" s="648"/>
      <c r="D26" s="648"/>
      <c r="E26" s="648"/>
      <c r="F26" s="38" t="s">
        <v>131</v>
      </c>
      <c r="G26" s="647"/>
      <c r="H26" s="648"/>
      <c r="I26" s="648"/>
      <c r="J26" s="648"/>
      <c r="K26" s="38"/>
      <c r="L26" s="648" t="s">
        <v>147</v>
      </c>
      <c r="M26" s="648"/>
      <c r="N26" s="648"/>
      <c r="O26" s="649"/>
      <c r="P26" s="18" t="s">
        <v>131</v>
      </c>
      <c r="Q26" s="647" t="s">
        <v>148</v>
      </c>
      <c r="R26" s="648"/>
      <c r="S26" s="648"/>
      <c r="T26" s="648"/>
      <c r="U26" s="38" t="s">
        <v>131</v>
      </c>
      <c r="V26" s="648" t="s">
        <v>132</v>
      </c>
      <c r="W26" s="648"/>
      <c r="X26" s="648"/>
      <c r="Y26" s="649"/>
      <c r="Z26" s="18" t="s">
        <v>131</v>
      </c>
      <c r="AA26" s="647" t="s">
        <v>275</v>
      </c>
      <c r="AB26" s="648"/>
      <c r="AC26" s="669"/>
    </row>
    <row r="27" spans="2:29" ht="21.75" customHeight="1">
      <c r="B27" s="135"/>
      <c r="C27" s="145" t="s">
        <v>661</v>
      </c>
      <c r="D27" s="147" t="s">
        <v>489</v>
      </c>
      <c r="E27" s="220">
        <v>650</v>
      </c>
      <c r="F27" s="517"/>
      <c r="G27" s="117"/>
      <c r="H27" s="119"/>
      <c r="I27" s="139"/>
      <c r="J27" s="195"/>
      <c r="K27" s="385"/>
      <c r="L27" s="117"/>
      <c r="M27" s="119"/>
      <c r="N27" s="120"/>
      <c r="O27" s="238"/>
      <c r="P27" s="195"/>
      <c r="Q27" s="135"/>
      <c r="R27" s="136" t="s">
        <v>370</v>
      </c>
      <c r="S27" s="547" t="s">
        <v>455</v>
      </c>
      <c r="T27" s="220">
        <v>2050</v>
      </c>
      <c r="U27" s="517"/>
      <c r="V27" s="118"/>
      <c r="W27" s="119" t="s">
        <v>419</v>
      </c>
      <c r="X27" s="120"/>
      <c r="Y27" s="238">
        <v>1700</v>
      </c>
      <c r="Z27" s="517"/>
      <c r="AA27" s="173"/>
      <c r="AB27" s="145"/>
      <c r="AC27" s="198"/>
    </row>
    <row r="28" spans="2:29" ht="21.75" customHeight="1">
      <c r="B28" s="96"/>
      <c r="C28" s="105" t="s">
        <v>371</v>
      </c>
      <c r="D28" s="133" t="s">
        <v>489</v>
      </c>
      <c r="E28" s="221">
        <v>350</v>
      </c>
      <c r="F28" s="515"/>
      <c r="G28" s="96"/>
      <c r="H28" s="105"/>
      <c r="I28" s="106"/>
      <c r="J28" s="268"/>
      <c r="K28" s="386"/>
      <c r="L28" s="96"/>
      <c r="M28" s="103"/>
      <c r="N28" s="99"/>
      <c r="O28" s="239"/>
      <c r="P28" s="268"/>
      <c r="Q28" s="96"/>
      <c r="R28" s="103"/>
      <c r="S28" s="103"/>
      <c r="T28" s="388"/>
      <c r="U28" s="283"/>
      <c r="V28" s="103"/>
      <c r="W28" s="105"/>
      <c r="X28" s="99"/>
      <c r="Y28" s="239"/>
      <c r="Z28" s="224"/>
      <c r="AA28" s="173"/>
      <c r="AB28" s="145"/>
      <c r="AC28" s="198"/>
    </row>
    <row r="29" spans="2:29" ht="21.75" customHeight="1">
      <c r="B29" s="96"/>
      <c r="C29" s="105" t="s">
        <v>372</v>
      </c>
      <c r="D29" s="133" t="s">
        <v>489</v>
      </c>
      <c r="E29" s="221">
        <v>350</v>
      </c>
      <c r="F29" s="515"/>
      <c r="G29" s="96"/>
      <c r="H29" s="105"/>
      <c r="I29" s="106"/>
      <c r="J29" s="268"/>
      <c r="K29" s="386"/>
      <c r="L29" s="96"/>
      <c r="M29" s="103"/>
      <c r="N29" s="99"/>
      <c r="O29" s="239"/>
      <c r="P29" s="268"/>
      <c r="Q29" s="96"/>
      <c r="R29" s="103"/>
      <c r="S29" s="103"/>
      <c r="T29" s="388"/>
      <c r="U29" s="283"/>
      <c r="V29" s="103"/>
      <c r="W29" s="105"/>
      <c r="X29" s="99"/>
      <c r="Y29" s="239"/>
      <c r="Z29" s="224"/>
      <c r="AA29" s="173"/>
      <c r="AB29" s="145"/>
      <c r="AC29" s="198"/>
    </row>
    <row r="30" spans="2:29" ht="21.75" customHeight="1">
      <c r="B30" s="135"/>
      <c r="C30" s="136" t="s">
        <v>373</v>
      </c>
      <c r="D30" s="147" t="s">
        <v>489</v>
      </c>
      <c r="E30" s="258">
        <v>1450</v>
      </c>
      <c r="F30" s="513"/>
      <c r="G30" s="135"/>
      <c r="H30" s="136"/>
      <c r="I30" s="137"/>
      <c r="J30" s="195"/>
      <c r="K30" s="385"/>
      <c r="L30" s="135"/>
      <c r="M30" s="1"/>
      <c r="N30" s="124"/>
      <c r="O30" s="238"/>
      <c r="P30" s="195"/>
      <c r="Q30" s="135"/>
      <c r="R30" s="1"/>
      <c r="S30" s="1"/>
      <c r="T30" s="389"/>
      <c r="U30" s="219"/>
      <c r="V30" s="1"/>
      <c r="W30" s="1"/>
      <c r="X30" s="124"/>
      <c r="Y30" s="311"/>
      <c r="Z30" s="195"/>
      <c r="AA30" s="173"/>
      <c r="AB30" s="148"/>
      <c r="AC30" s="198"/>
    </row>
    <row r="31" spans="2:29" ht="21.75" customHeight="1">
      <c r="B31" s="647" t="s">
        <v>72</v>
      </c>
      <c r="C31" s="648"/>
      <c r="D31" s="648"/>
      <c r="E31" s="223">
        <f>SUM(E27:E30)</f>
        <v>2800</v>
      </c>
      <c r="F31" s="366">
        <f>SUM(F27:F30)</f>
        <v>0</v>
      </c>
      <c r="G31" s="647"/>
      <c r="H31" s="648"/>
      <c r="I31" s="649"/>
      <c r="J31" s="166">
        <f>SUM(J27:J30)</f>
        <v>0</v>
      </c>
      <c r="K31" s="387"/>
      <c r="L31" s="647"/>
      <c r="M31" s="648"/>
      <c r="N31" s="649"/>
      <c r="O31" s="241">
        <f>SUM(O27:O28)</f>
        <v>0</v>
      </c>
      <c r="P31" s="299">
        <f>SUM(P27:P30)</f>
        <v>0</v>
      </c>
      <c r="Q31" s="647" t="s">
        <v>72</v>
      </c>
      <c r="R31" s="648"/>
      <c r="S31" s="648"/>
      <c r="T31" s="223">
        <f>SUM(T27:T28)</f>
        <v>2050</v>
      </c>
      <c r="U31" s="366">
        <f>SUM(U27:U30)</f>
        <v>0</v>
      </c>
      <c r="V31" s="648" t="s">
        <v>72</v>
      </c>
      <c r="W31" s="648"/>
      <c r="X31" s="649"/>
      <c r="Y31" s="241">
        <f>SUM(Y27:Y29)</f>
        <v>1700</v>
      </c>
      <c r="Z31" s="171">
        <f>SUM(Z27:Z30)</f>
        <v>0</v>
      </c>
      <c r="AA31" s="642"/>
      <c r="AB31" s="643"/>
      <c r="AC31" s="164"/>
    </row>
    <row r="32" spans="2:30" ht="13.5" customHeight="1">
      <c r="B32" s="14" t="s">
        <v>625</v>
      </c>
      <c r="C32" s="13"/>
      <c r="D32" s="1"/>
      <c r="E32" s="233"/>
      <c r="F32" s="524"/>
      <c r="G32" s="1"/>
      <c r="H32" s="1"/>
      <c r="I32" s="1"/>
      <c r="J32" s="233"/>
      <c r="K32" s="525"/>
      <c r="L32" s="1"/>
      <c r="M32" s="1"/>
      <c r="N32" s="1"/>
      <c r="O32" s="233"/>
      <c r="P32" s="195"/>
      <c r="Q32" s="1"/>
      <c r="R32" s="1"/>
      <c r="S32" s="1"/>
      <c r="T32" s="233"/>
      <c r="U32" s="525"/>
      <c r="V32" s="1"/>
      <c r="W32" s="1"/>
      <c r="X32" s="1"/>
      <c r="Y32" s="233"/>
      <c r="Z32" s="195"/>
      <c r="AA32" s="110"/>
      <c r="AB32" s="41"/>
      <c r="AC32" s="7"/>
      <c r="AD32" s="110"/>
    </row>
    <row r="33" spans="2:29" ht="14.25" customHeight="1">
      <c r="B33" s="677" t="s">
        <v>629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4.25" customHeight="1">
      <c r="B34" s="677" t="s">
        <v>626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9" ht="13.5">
      <c r="B35" s="677" t="s">
        <v>627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</row>
    <row r="36" spans="2:26" ht="8.25" customHeight="1">
      <c r="B36" s="14"/>
      <c r="C36" s="1"/>
      <c r="D36" s="1"/>
      <c r="E36" s="233"/>
      <c r="F36" s="524"/>
      <c r="G36" s="1"/>
      <c r="H36" s="1"/>
      <c r="I36" s="1"/>
      <c r="J36" s="233"/>
      <c r="K36" s="525"/>
      <c r="L36" s="1"/>
      <c r="M36" s="1"/>
      <c r="N36" s="1"/>
      <c r="O36" s="233"/>
      <c r="P36" s="195"/>
      <c r="Q36" s="1"/>
      <c r="R36" s="1"/>
      <c r="S36" s="1"/>
      <c r="T36" s="233"/>
      <c r="U36" s="525"/>
      <c r="V36" s="1"/>
      <c r="W36" s="1"/>
      <c r="X36" s="1"/>
      <c r="Y36" s="233"/>
      <c r="Z36" s="195"/>
    </row>
    <row r="37" spans="2:30" ht="14.25">
      <c r="B37" s="94" t="s">
        <v>389</v>
      </c>
      <c r="C37" s="2"/>
      <c r="E37" s="2"/>
      <c r="F37" s="2"/>
      <c r="J37" s="2"/>
      <c r="K37" s="2"/>
      <c r="M37" s="2"/>
      <c r="O37" s="2"/>
      <c r="P37" s="2"/>
      <c r="R37" s="1"/>
      <c r="T37" s="150"/>
      <c r="U37" s="5"/>
      <c r="AA37" s="110"/>
      <c r="AB37" s="41" t="str">
        <f>'表紙'!P36</f>
        <v>（2021年2月現在）</v>
      </c>
      <c r="AC37" s="7" t="s">
        <v>374</v>
      </c>
      <c r="AD37" s="110"/>
    </row>
    <row r="38" spans="3:23" ht="21" customHeight="1">
      <c r="C38" s="1"/>
      <c r="W38" s="3"/>
    </row>
  </sheetData>
  <sheetProtection password="CCCF" sheet="1" selectLockedCells="1"/>
  <mergeCells count="90">
    <mergeCell ref="B33:AC33"/>
    <mergeCell ref="B34:AC34"/>
    <mergeCell ref="B35:AC35"/>
    <mergeCell ref="B24:D24"/>
    <mergeCell ref="G24:I24"/>
    <mergeCell ref="L24:N24"/>
    <mergeCell ref="Q24:S24"/>
    <mergeCell ref="V24:X24"/>
    <mergeCell ref="AA25:AB25"/>
    <mergeCell ref="AA26:AC26"/>
    <mergeCell ref="C22:D22"/>
    <mergeCell ref="V20:Y20"/>
    <mergeCell ref="Q19:R19"/>
    <mergeCell ref="G23:I23"/>
    <mergeCell ref="Q25:R25"/>
    <mergeCell ref="V26:Y26"/>
    <mergeCell ref="Q26:T26"/>
    <mergeCell ref="B20:E20"/>
    <mergeCell ref="G20:J20"/>
    <mergeCell ref="L20:O20"/>
    <mergeCell ref="V18:X18"/>
    <mergeCell ref="C19:E19"/>
    <mergeCell ref="F19:G19"/>
    <mergeCell ref="B18:D18"/>
    <mergeCell ref="G18:I18"/>
    <mergeCell ref="L18:N18"/>
    <mergeCell ref="Q18:S18"/>
    <mergeCell ref="Q13:T13"/>
    <mergeCell ref="O12:P12"/>
    <mergeCell ref="Q20:T20"/>
    <mergeCell ref="H19:I19"/>
    <mergeCell ref="O19:P19"/>
    <mergeCell ref="Q12:R12"/>
    <mergeCell ref="L13:O13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3:V3"/>
    <mergeCell ref="Q4:R4"/>
    <mergeCell ref="B5:E5"/>
    <mergeCell ref="L5:O5"/>
    <mergeCell ref="Q5:T5"/>
    <mergeCell ref="H4:I4"/>
    <mergeCell ref="E2:G2"/>
    <mergeCell ref="N2:P2"/>
    <mergeCell ref="V5:Y5"/>
    <mergeCell ref="L10:N10"/>
    <mergeCell ref="G10:I10"/>
    <mergeCell ref="Q2:V2"/>
    <mergeCell ref="W2:Y2"/>
    <mergeCell ref="E3:G3"/>
    <mergeCell ref="H3:M3"/>
    <mergeCell ref="N3:P3"/>
    <mergeCell ref="C25:E25"/>
    <mergeCell ref="F25:G25"/>
    <mergeCell ref="H25:I25"/>
    <mergeCell ref="O25:P25"/>
    <mergeCell ref="O4:P4"/>
    <mergeCell ref="W3:Y3"/>
    <mergeCell ref="G5:J5"/>
    <mergeCell ref="C4:E4"/>
    <mergeCell ref="Q11:S11"/>
    <mergeCell ref="F4:G4"/>
    <mergeCell ref="AA13:AC13"/>
    <mergeCell ref="H2:M2"/>
    <mergeCell ref="B31:D31"/>
    <mergeCell ref="G31:I31"/>
    <mergeCell ref="L31:N31"/>
    <mergeCell ref="Q31:S31"/>
    <mergeCell ref="V31:X31"/>
    <mergeCell ref="B26:E26"/>
    <mergeCell ref="G26:J26"/>
    <mergeCell ref="L26:O26"/>
    <mergeCell ref="AA31:AB31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</mergeCells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K6">
    <cfRule type="expression" priority="36" dxfId="0" stopIfTrue="1">
      <formula>K6&gt;J6</formula>
    </cfRule>
  </conditionalFormatting>
  <conditionalFormatting sqref="K7">
    <cfRule type="expression" priority="35" dxfId="0" stopIfTrue="1">
      <formula>K7&gt;J7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2" dxfId="0" stopIfTrue="1">
      <formula>F16&gt;E16</formula>
    </cfRule>
  </conditionalFormatting>
  <conditionalFormatting sqref="F17">
    <cfRule type="expression" priority="31" dxfId="0" stopIfTrue="1">
      <formula>F17&gt;E17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P6">
    <cfRule type="expression" priority="28" dxfId="0" stopIfTrue="1">
      <formula>P6&gt;O6</formula>
    </cfRule>
  </conditionalFormatting>
  <conditionalFormatting sqref="P7">
    <cfRule type="expression" priority="27" dxfId="0" stopIfTrue="1">
      <formula>P7&gt;O7</formula>
    </cfRule>
  </conditionalFormatting>
  <conditionalFormatting sqref="U6">
    <cfRule type="expression" priority="26" dxfId="0" stopIfTrue="1">
      <formula>U6&gt;T6</formula>
    </cfRule>
  </conditionalFormatting>
  <conditionalFormatting sqref="Z6">
    <cfRule type="expression" priority="24" dxfId="0" stopIfTrue="1">
      <formula>Z6&gt;Y6</formula>
    </cfRule>
  </conditionalFormatting>
  <conditionalFormatting sqref="Z7">
    <cfRule type="expression" priority="23" dxfId="0" stopIfTrue="1">
      <formula>Z7&gt;Y7</formula>
    </cfRule>
  </conditionalFormatting>
  <conditionalFormatting sqref="Z21">
    <cfRule type="expression" priority="16" dxfId="0" stopIfTrue="1">
      <formula>Z21&gt;Y21</formula>
    </cfRule>
  </conditionalFormatting>
  <conditionalFormatting sqref="F27">
    <cfRule type="expression" priority="15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F29">
    <cfRule type="expression" priority="12" dxfId="0" stopIfTrue="1">
      <formula>F29&gt;E29</formula>
    </cfRule>
  </conditionalFormatting>
  <conditionalFormatting sqref="F30">
    <cfRule type="expression" priority="11" dxfId="0" stopIfTrue="1">
      <formula>F30&gt;E30</formula>
    </cfRule>
  </conditionalFormatting>
  <conditionalFormatting sqref="U27">
    <cfRule type="expression" priority="10" dxfId="0" stopIfTrue="1">
      <formula>U27&gt;T27</formula>
    </cfRule>
  </conditionalFormatting>
  <conditionalFormatting sqref="U21">
    <cfRule type="expression" priority="8" dxfId="0" stopIfTrue="1">
      <formula>U21&gt;T21</formula>
    </cfRule>
  </conditionalFormatting>
  <conditionalFormatting sqref="K21">
    <cfRule type="expression" priority="7" dxfId="0" stopIfTrue="1">
      <formula>K21&gt;J21</formula>
    </cfRule>
  </conditionalFormatting>
  <conditionalFormatting sqref="U14">
    <cfRule type="expression" priority="6" dxfId="0" stopIfTrue="1">
      <formula>U14&gt;T14</formula>
    </cfRule>
  </conditionalFormatting>
  <conditionalFormatting sqref="Z14">
    <cfRule type="expression" priority="5" dxfId="0" stopIfTrue="1">
      <formula>Z14&gt;Y14</formula>
    </cfRule>
  </conditionalFormatting>
  <conditionalFormatting sqref="Z27">
    <cfRule type="expression" priority="4" dxfId="0" stopIfTrue="1">
      <formula>Z27&gt;Y27</formula>
    </cfRule>
  </conditionalFormatting>
  <conditionalFormatting sqref="F6">
    <cfRule type="expression" priority="3" dxfId="0" stopIfTrue="1">
      <formula>F6&gt;E6</formula>
    </cfRule>
  </conditionalFormatting>
  <conditionalFormatting sqref="P15">
    <cfRule type="expression" priority="2" dxfId="0" stopIfTrue="1">
      <formula>P15&gt;O15</formula>
    </cfRule>
  </conditionalFormatting>
  <conditionalFormatting sqref="P14">
    <cfRule type="expression" priority="1" dxfId="0" stopIfTrue="1">
      <formula>P14&gt;O14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B32:B36 C36:Z36 C32:Z32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277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O4</f>
        <v>0</v>
      </c>
      <c r="AA3" s="666"/>
      <c r="AB3" s="666"/>
      <c r="AC3" s="40" t="s">
        <v>1</v>
      </c>
    </row>
    <row r="4" spans="3:20" s="8" customFormat="1" ht="27.75" customHeight="1">
      <c r="C4" s="654" t="s">
        <v>192</v>
      </c>
      <c r="D4" s="654"/>
      <c r="E4" s="654"/>
      <c r="F4" s="655" t="s">
        <v>11</v>
      </c>
      <c r="G4" s="655"/>
      <c r="H4" s="656">
        <f>SUM(E12+J12+O12+T12+Y12)</f>
        <v>6300</v>
      </c>
      <c r="I4" s="656"/>
      <c r="J4" s="9" t="s">
        <v>1</v>
      </c>
      <c r="K4" s="9" t="s">
        <v>276</v>
      </c>
      <c r="L4" s="10"/>
      <c r="M4" s="11" t="s">
        <v>127</v>
      </c>
      <c r="N4" s="10"/>
      <c r="O4" s="657">
        <f>SUM(F12+K12+P12+U12+Z12)</f>
        <v>0</v>
      </c>
      <c r="P4" s="658"/>
      <c r="Q4" s="659" t="s">
        <v>1</v>
      </c>
      <c r="R4" s="659"/>
      <c r="T4" s="8" t="s">
        <v>193</v>
      </c>
    </row>
    <row r="5" spans="2:29" ht="21" customHeight="1">
      <c r="B5" s="647" t="s">
        <v>146</v>
      </c>
      <c r="C5" s="648"/>
      <c r="D5" s="648"/>
      <c r="E5" s="648"/>
      <c r="F5" s="38" t="s">
        <v>131</v>
      </c>
      <c r="G5" s="647"/>
      <c r="H5" s="648"/>
      <c r="I5" s="648"/>
      <c r="J5" s="648"/>
      <c r="K5" s="38"/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47" t="s">
        <v>275</v>
      </c>
      <c r="AB5" s="648"/>
      <c r="AC5" s="669"/>
    </row>
    <row r="6" spans="2:29" ht="21.75" customHeight="1">
      <c r="B6" s="117"/>
      <c r="C6" s="151" t="s">
        <v>79</v>
      </c>
      <c r="D6" s="402"/>
      <c r="E6" s="229">
        <v>350</v>
      </c>
      <c r="F6" s="515"/>
      <c r="G6" s="177"/>
      <c r="H6" s="151"/>
      <c r="I6" s="139"/>
      <c r="J6" s="229"/>
      <c r="K6" s="305"/>
      <c r="L6" s="117"/>
      <c r="M6" s="119" t="s">
        <v>79</v>
      </c>
      <c r="N6" s="120"/>
      <c r="O6" s="229">
        <v>1100</v>
      </c>
      <c r="P6" s="515"/>
      <c r="Q6" s="178" t="s">
        <v>439</v>
      </c>
      <c r="R6" s="119" t="s">
        <v>79</v>
      </c>
      <c r="S6" s="290" t="s">
        <v>454</v>
      </c>
      <c r="T6" s="229">
        <v>2200</v>
      </c>
      <c r="U6" s="515"/>
      <c r="V6" s="117"/>
      <c r="W6" s="119" t="s">
        <v>79</v>
      </c>
      <c r="X6" s="120"/>
      <c r="Y6" s="229">
        <v>1300</v>
      </c>
      <c r="Z6" s="515"/>
      <c r="AA6" s="403"/>
      <c r="AB6" s="146" t="s">
        <v>363</v>
      </c>
      <c r="AC6" s="404"/>
    </row>
    <row r="7" spans="2:29" ht="21.75" customHeight="1">
      <c r="B7" s="96"/>
      <c r="C7" s="380"/>
      <c r="D7" s="280"/>
      <c r="E7" s="221"/>
      <c r="F7" s="283"/>
      <c r="G7" s="123"/>
      <c r="H7" s="278"/>
      <c r="I7" s="106"/>
      <c r="J7" s="234"/>
      <c r="K7" s="265"/>
      <c r="L7" s="381" t="s">
        <v>453</v>
      </c>
      <c r="M7" s="105" t="s">
        <v>375</v>
      </c>
      <c r="N7" s="103"/>
      <c r="O7" s="230">
        <v>350</v>
      </c>
      <c r="P7" s="515"/>
      <c r="Q7" s="96"/>
      <c r="R7" s="105"/>
      <c r="S7" s="106"/>
      <c r="T7" s="234"/>
      <c r="U7" s="265"/>
      <c r="V7" s="96"/>
      <c r="W7" s="555" t="s">
        <v>662</v>
      </c>
      <c r="X7" s="99"/>
      <c r="Y7" s="239">
        <v>1000</v>
      </c>
      <c r="Z7" s="515"/>
      <c r="AA7" s="173"/>
      <c r="AB7" s="146" t="s">
        <v>414</v>
      </c>
      <c r="AC7" s="198"/>
    </row>
    <row r="8" spans="2:29" ht="21.75" customHeight="1">
      <c r="B8" s="96"/>
      <c r="C8" s="278"/>
      <c r="D8" s="280"/>
      <c r="E8" s="221"/>
      <c r="F8" s="283"/>
      <c r="G8" s="123"/>
      <c r="H8" s="278"/>
      <c r="I8" s="106"/>
      <c r="J8" s="234"/>
      <c r="K8" s="265"/>
      <c r="L8" s="103"/>
      <c r="M8" s="105"/>
      <c r="N8" s="103"/>
      <c r="O8" s="230"/>
      <c r="P8" s="268"/>
      <c r="Q8" s="96"/>
      <c r="R8" s="105"/>
      <c r="S8" s="106"/>
      <c r="T8" s="234"/>
      <c r="U8" s="265"/>
      <c r="V8" s="96"/>
      <c r="W8" s="105"/>
      <c r="X8" s="99"/>
      <c r="Y8" s="239"/>
      <c r="Z8" s="224"/>
      <c r="AA8" s="173"/>
      <c r="AB8" s="146" t="s">
        <v>644</v>
      </c>
      <c r="AC8" s="198"/>
    </row>
    <row r="9" spans="2:29" ht="21.75" customHeight="1">
      <c r="B9" s="96"/>
      <c r="C9" s="278"/>
      <c r="D9" s="280"/>
      <c r="E9" s="221"/>
      <c r="F9" s="283"/>
      <c r="G9" s="123"/>
      <c r="H9" s="278"/>
      <c r="I9" s="106"/>
      <c r="J9" s="234"/>
      <c r="K9" s="265"/>
      <c r="L9" s="103"/>
      <c r="M9" s="105"/>
      <c r="N9" s="103"/>
      <c r="O9" s="230"/>
      <c r="P9" s="268"/>
      <c r="Q9" s="96"/>
      <c r="R9" s="105"/>
      <c r="S9" s="99"/>
      <c r="T9" s="234"/>
      <c r="U9" s="265"/>
      <c r="V9" s="96"/>
      <c r="W9" s="105"/>
      <c r="X9" s="99"/>
      <c r="Y9" s="239"/>
      <c r="Z9" s="224"/>
      <c r="AA9" s="173"/>
      <c r="AB9" s="145"/>
      <c r="AC9" s="198"/>
    </row>
    <row r="10" spans="2:29" ht="21.75" customHeight="1">
      <c r="B10" s="96"/>
      <c r="C10" s="280"/>
      <c r="D10" s="280"/>
      <c r="E10" s="221"/>
      <c r="F10" s="283"/>
      <c r="G10" s="123"/>
      <c r="H10" s="280"/>
      <c r="I10" s="294"/>
      <c r="J10" s="234"/>
      <c r="K10" s="265"/>
      <c r="L10" s="103"/>
      <c r="M10" s="103"/>
      <c r="N10" s="103"/>
      <c r="O10" s="230"/>
      <c r="P10" s="268"/>
      <c r="Q10" s="96"/>
      <c r="R10" s="103"/>
      <c r="S10" s="99"/>
      <c r="T10" s="234"/>
      <c r="U10" s="265"/>
      <c r="V10" s="96"/>
      <c r="W10" s="103"/>
      <c r="X10" s="99"/>
      <c r="Y10" s="239"/>
      <c r="Z10" s="224"/>
      <c r="AA10" s="397"/>
      <c r="AB10" s="398"/>
      <c r="AC10" s="144"/>
    </row>
    <row r="11" spans="2:29" ht="21.75" customHeight="1">
      <c r="B11" s="114"/>
      <c r="C11" s="395"/>
      <c r="D11" s="396"/>
      <c r="E11" s="258"/>
      <c r="F11" s="219"/>
      <c r="G11" s="779"/>
      <c r="H11" s="780"/>
      <c r="I11" s="781"/>
      <c r="J11" s="233"/>
      <c r="K11" s="394"/>
      <c r="L11" s="1"/>
      <c r="M11" s="1"/>
      <c r="N11" s="1"/>
      <c r="O11" s="232"/>
      <c r="P11" s="195"/>
      <c r="Q11" s="135"/>
      <c r="R11" s="1"/>
      <c r="S11" s="124"/>
      <c r="T11" s="335"/>
      <c r="U11" s="394"/>
      <c r="V11" s="96"/>
      <c r="W11" s="103"/>
      <c r="X11" s="99"/>
      <c r="Y11" s="240"/>
      <c r="Z11" s="184"/>
      <c r="AA11" s="172"/>
      <c r="AB11" s="148"/>
      <c r="AC11" s="144"/>
    </row>
    <row r="12" spans="2:29" ht="21.75" customHeight="1">
      <c r="B12" s="647" t="s">
        <v>2</v>
      </c>
      <c r="C12" s="648"/>
      <c r="D12" s="648"/>
      <c r="E12" s="223">
        <f>SUM(E6:E11)</f>
        <v>350</v>
      </c>
      <c r="F12" s="366">
        <f>SUM(F6:F11)</f>
        <v>0</v>
      </c>
      <c r="G12" s="647"/>
      <c r="H12" s="648"/>
      <c r="I12" s="649"/>
      <c r="J12" s="166"/>
      <c r="K12" s="366"/>
      <c r="L12" s="648" t="s">
        <v>72</v>
      </c>
      <c r="M12" s="648"/>
      <c r="N12" s="648"/>
      <c r="O12" s="237">
        <f>SUM(O6:O11)</f>
        <v>1450</v>
      </c>
      <c r="P12" s="299">
        <f>SUM(P6:P11)</f>
        <v>0</v>
      </c>
      <c r="Q12" s="647" t="s">
        <v>2</v>
      </c>
      <c r="R12" s="648"/>
      <c r="S12" s="649"/>
      <c r="T12" s="166">
        <f>SUM(T6:T11)</f>
        <v>2200</v>
      </c>
      <c r="U12" s="366">
        <f>SUM(U6:U11)</f>
        <v>0</v>
      </c>
      <c r="V12" s="647" t="s">
        <v>2</v>
      </c>
      <c r="W12" s="648"/>
      <c r="X12" s="649"/>
      <c r="Y12" s="241">
        <f>SUM(Y6:Y11)</f>
        <v>2300</v>
      </c>
      <c r="Z12" s="171">
        <f>SUM(Z6:Z11)</f>
        <v>0</v>
      </c>
      <c r="AA12" s="642"/>
      <c r="AB12" s="643"/>
      <c r="AC12" s="164"/>
    </row>
    <row r="13" spans="2:30" ht="13.5" customHeight="1">
      <c r="B13" s="14" t="s">
        <v>625</v>
      </c>
      <c r="C13" s="13"/>
      <c r="D13" s="1"/>
      <c r="E13" s="233"/>
      <c r="F13" s="524"/>
      <c r="G13" s="1"/>
      <c r="H13" s="1"/>
      <c r="I13" s="1"/>
      <c r="J13" s="233"/>
      <c r="K13" s="525"/>
      <c r="L13" s="1"/>
      <c r="M13" s="1"/>
      <c r="N13" s="1"/>
      <c r="O13" s="233"/>
      <c r="P13" s="195"/>
      <c r="Q13" s="1"/>
      <c r="R13" s="1"/>
      <c r="S13" s="1"/>
      <c r="T13" s="233"/>
      <c r="U13" s="525"/>
      <c r="V13" s="1"/>
      <c r="W13" s="1"/>
      <c r="X13" s="1"/>
      <c r="Y13" s="233"/>
      <c r="Z13" s="195"/>
      <c r="AA13" s="110"/>
      <c r="AB13" s="41"/>
      <c r="AC13" s="7"/>
      <c r="AD13" s="110"/>
    </row>
    <row r="14" spans="2:29" ht="14.25" customHeight="1">
      <c r="B14" s="677" t="s">
        <v>629</v>
      </c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</row>
    <row r="15" spans="2:29" ht="14.25" customHeight="1">
      <c r="B15" s="677" t="s">
        <v>626</v>
      </c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</row>
    <row r="16" spans="2:29" ht="13.5">
      <c r="B16" s="677" t="s">
        <v>627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</row>
    <row r="17" spans="2:26" ht="8.25" customHeight="1">
      <c r="B17" s="14"/>
      <c r="C17" s="1"/>
      <c r="D17" s="1"/>
      <c r="E17" s="233"/>
      <c r="F17" s="524"/>
      <c r="G17" s="1"/>
      <c r="H17" s="1"/>
      <c r="I17" s="1"/>
      <c r="J17" s="233"/>
      <c r="K17" s="525"/>
      <c r="L17" s="1"/>
      <c r="M17" s="1"/>
      <c r="N17" s="1"/>
      <c r="O17" s="233"/>
      <c r="P17" s="195"/>
      <c r="Q17" s="1"/>
      <c r="R17" s="1"/>
      <c r="S17" s="1"/>
      <c r="T17" s="233"/>
      <c r="U17" s="525"/>
      <c r="V17" s="1"/>
      <c r="W17" s="1"/>
      <c r="X17" s="1"/>
      <c r="Y17" s="233"/>
      <c r="Z17" s="195"/>
    </row>
    <row r="18" spans="2:31" ht="14.25">
      <c r="B18" s="94" t="s">
        <v>417</v>
      </c>
      <c r="C18" s="2"/>
      <c r="E18" s="2"/>
      <c r="F18" s="2"/>
      <c r="J18" s="2"/>
      <c r="K18" s="2"/>
      <c r="M18" s="2"/>
      <c r="O18" s="2"/>
      <c r="P18" s="2"/>
      <c r="R18" s="1"/>
      <c r="T18" s="150"/>
      <c r="U18" s="5"/>
      <c r="AA18" s="110"/>
      <c r="AB18" s="41" t="str">
        <f>'表紙'!P36</f>
        <v>（2021年2月現在）</v>
      </c>
      <c r="AC18" s="7" t="s">
        <v>390</v>
      </c>
      <c r="AD18" s="110"/>
      <c r="AE18" s="7"/>
    </row>
  </sheetData>
  <sheetProtection password="CCCF" sheet="1" selectLockedCells="1"/>
  <mergeCells count="33"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  <mergeCell ref="B14:AC14"/>
    <mergeCell ref="V12:X12"/>
    <mergeCell ref="B5:E5"/>
    <mergeCell ref="N3:P3"/>
    <mergeCell ref="G12:I12"/>
    <mergeCell ref="C4:E4"/>
    <mergeCell ref="Q3:V3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W2:Y2"/>
    <mergeCell ref="O4:P4"/>
    <mergeCell ref="H3:M3"/>
    <mergeCell ref="F4:G4"/>
    <mergeCell ref="H4:I4"/>
    <mergeCell ref="Q5:T5"/>
  </mergeCells>
  <conditionalFormatting sqref="F6">
    <cfRule type="expression" priority="6" dxfId="0" stopIfTrue="1">
      <formula>F6&gt;E6</formula>
    </cfRule>
  </conditionalFormatting>
  <conditionalFormatting sqref="P6">
    <cfRule type="expression" priority="5" dxfId="0" stopIfTrue="1">
      <formula>P6&gt;O6</formula>
    </cfRule>
  </conditionalFormatting>
  <conditionalFormatting sqref="P7">
    <cfRule type="expression" priority="4" dxfId="0" stopIfTrue="1">
      <formula>P7&gt;O7</formula>
    </cfRule>
  </conditionalFormatting>
  <conditionalFormatting sqref="U6">
    <cfRule type="expression" priority="3" dxfId="0" stopIfTrue="1">
      <formula>U6&gt;T6</formula>
    </cfRule>
  </conditionalFormatting>
  <conditionalFormatting sqref="Z6">
    <cfRule type="expression" priority="2" dxfId="0" stopIfTrue="1">
      <formula>Z6&gt;Y6</formula>
    </cfRule>
  </conditionalFormatting>
  <conditionalFormatting sqref="Z7">
    <cfRule type="expression" priority="1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B13:B17 C17:Z17 C13:Z1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266</v>
      </c>
    </row>
    <row r="3" ht="13.5" customHeight="1"/>
    <row r="4" s="80" customFormat="1" ht="13.5" customHeight="1">
      <c r="C4" s="83" t="s">
        <v>242</v>
      </c>
    </row>
    <row r="5" s="80" customFormat="1" ht="13.5" customHeight="1">
      <c r="C5" s="81"/>
    </row>
    <row r="6" s="80" customFormat="1" ht="13.5" customHeight="1">
      <c r="C6" s="81" t="s">
        <v>255</v>
      </c>
    </row>
    <row r="7" s="80" customFormat="1" ht="13.5" customHeight="1">
      <c r="C7" s="81"/>
    </row>
    <row r="8" s="80" customFormat="1" ht="13.5">
      <c r="C8" s="81" t="s">
        <v>256</v>
      </c>
    </row>
    <row r="9" s="80" customFormat="1" ht="13.5" customHeight="1">
      <c r="C9" s="88" t="s">
        <v>410</v>
      </c>
    </row>
    <row r="10" s="80" customFormat="1" ht="13.5" customHeight="1">
      <c r="C10" s="81"/>
    </row>
    <row r="11" s="80" customFormat="1" ht="13.5" customHeight="1">
      <c r="C11" s="81" t="s">
        <v>259</v>
      </c>
    </row>
    <row r="12" s="80" customFormat="1" ht="13.5" customHeight="1">
      <c r="C12" s="81"/>
    </row>
    <row r="13" s="80" customFormat="1" ht="13.5" customHeight="1">
      <c r="C13" s="81" t="s">
        <v>257</v>
      </c>
    </row>
    <row r="14" s="80" customFormat="1" ht="13.5" customHeight="1">
      <c r="C14" s="81"/>
    </row>
    <row r="15" s="80" customFormat="1" ht="13.5" customHeight="1">
      <c r="C15" s="81" t="s">
        <v>591</v>
      </c>
    </row>
    <row r="16" s="80" customFormat="1" ht="13.5" customHeight="1">
      <c r="C16" s="84" t="s">
        <v>592</v>
      </c>
    </row>
    <row r="17" s="80" customFormat="1" ht="13.5" customHeight="1">
      <c r="C17" s="84"/>
    </row>
    <row r="18" spans="3:5" s="80" customFormat="1" ht="13.5" customHeight="1">
      <c r="C18" s="85" t="s">
        <v>243</v>
      </c>
      <c r="D18" s="86"/>
      <c r="E18" s="86"/>
    </row>
    <row r="19" spans="3:5" s="80" customFormat="1" ht="13.5" customHeight="1">
      <c r="C19" s="87" t="s">
        <v>593</v>
      </c>
      <c r="D19" s="86"/>
      <c r="E19" s="86"/>
    </row>
    <row r="20" spans="3:5" s="80" customFormat="1" ht="13.5" customHeight="1">
      <c r="C20" s="87" t="s">
        <v>594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260</v>
      </c>
      <c r="D22" s="86"/>
      <c r="E22" s="86"/>
    </row>
    <row r="23" spans="3:5" s="80" customFormat="1" ht="13.5" customHeight="1">
      <c r="C23" s="87" t="s">
        <v>246</v>
      </c>
      <c r="D23" s="86"/>
      <c r="E23" s="86"/>
    </row>
    <row r="24" spans="3:5" s="80" customFormat="1" ht="11.25" customHeight="1">
      <c r="C24" s="85" t="s">
        <v>595</v>
      </c>
      <c r="D24" s="86"/>
      <c r="E24" s="86"/>
    </row>
    <row r="25" spans="3:5" s="80" customFormat="1" ht="13.5" customHeight="1">
      <c r="C25" s="85" t="s">
        <v>596</v>
      </c>
      <c r="D25" s="86"/>
      <c r="E25" s="86"/>
    </row>
    <row r="26" spans="3:5" s="80" customFormat="1" ht="13.5" customHeight="1">
      <c r="C26" s="87" t="s">
        <v>261</v>
      </c>
      <c r="D26" s="86"/>
      <c r="E26" s="86"/>
    </row>
    <row r="27" spans="3:5" s="80" customFormat="1" ht="13.5" customHeight="1">
      <c r="C27" s="87" t="s">
        <v>597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245</v>
      </c>
      <c r="D29" s="86"/>
      <c r="E29" s="86"/>
    </row>
    <row r="30" spans="3:5" s="80" customFormat="1" ht="13.5" customHeight="1">
      <c r="C30" s="87" t="s">
        <v>598</v>
      </c>
      <c r="D30" s="86"/>
      <c r="E30" s="86"/>
    </row>
    <row r="31" spans="3:5" s="80" customFormat="1" ht="11.25" customHeight="1">
      <c r="C31" s="87" t="s">
        <v>599</v>
      </c>
      <c r="D31" s="86"/>
      <c r="E31" s="86"/>
    </row>
    <row r="32" spans="3:5" s="80" customFormat="1" ht="13.5" customHeight="1">
      <c r="C32" s="85" t="s">
        <v>244</v>
      </c>
      <c r="D32" s="86"/>
      <c r="E32" s="86"/>
    </row>
    <row r="33" spans="3:5" s="80" customFormat="1" ht="13.5" customHeight="1">
      <c r="C33" s="87" t="s">
        <v>600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247</v>
      </c>
      <c r="D35" s="86"/>
      <c r="E35" s="86"/>
    </row>
    <row r="36" spans="3:5" s="80" customFormat="1" ht="13.5" customHeight="1">
      <c r="C36" s="87" t="s">
        <v>248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249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262</v>
      </c>
      <c r="D40" s="86"/>
      <c r="E40" s="86"/>
    </row>
    <row r="41" spans="3:5" s="80" customFormat="1" ht="13.5" customHeight="1">
      <c r="C41" s="87" t="s">
        <v>263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250</v>
      </c>
      <c r="D43" s="86"/>
      <c r="E43" s="86"/>
    </row>
    <row r="44" spans="3:5" s="80" customFormat="1" ht="13.5" customHeight="1">
      <c r="C44" s="87" t="s">
        <v>251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264</v>
      </c>
      <c r="D46" s="86"/>
      <c r="E46" s="86"/>
    </row>
    <row r="47" spans="3:5" s="80" customFormat="1" ht="13.5" customHeight="1">
      <c r="C47" s="87" t="s">
        <v>254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252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253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601</v>
      </c>
    </row>
    <row r="54" s="80" customFormat="1" ht="13.5" customHeight="1">
      <c r="C54" s="81" t="s">
        <v>602</v>
      </c>
    </row>
    <row r="55" s="80" customFormat="1" ht="13.5" customHeight="1">
      <c r="C55" s="81"/>
    </row>
    <row r="56" s="80" customFormat="1" ht="13.5" customHeight="1">
      <c r="C56" s="81" t="s">
        <v>258</v>
      </c>
    </row>
    <row r="57" s="80" customFormat="1" ht="13.5" customHeight="1">
      <c r="C57" s="84" t="s">
        <v>603</v>
      </c>
    </row>
    <row r="58" s="80" customFormat="1" ht="13.5" customHeight="1">
      <c r="C58" s="81"/>
    </row>
    <row r="59" s="80" customFormat="1" ht="13.5" customHeight="1">
      <c r="C59" s="81" t="s">
        <v>265</v>
      </c>
    </row>
    <row r="60" s="80" customFormat="1" ht="13.5" customHeight="1">
      <c r="C60" s="84" t="s">
        <v>604</v>
      </c>
    </row>
    <row r="61" s="80" customFormat="1" ht="13.5" customHeight="1">
      <c r="C61" s="81"/>
    </row>
    <row r="62" s="80" customFormat="1" ht="13.5" customHeight="1">
      <c r="C62" s="81" t="s">
        <v>605</v>
      </c>
    </row>
    <row r="63" s="80" customFormat="1" ht="13.5" customHeight="1">
      <c r="C63" s="81"/>
    </row>
    <row r="64" s="80" customFormat="1" ht="13.5" customHeight="1">
      <c r="C64" s="81" t="s">
        <v>606</v>
      </c>
    </row>
    <row r="65" s="80" customFormat="1" ht="13.5" customHeight="1">
      <c r="C65" s="500" t="s">
        <v>607</v>
      </c>
    </row>
    <row r="66" s="80" customFormat="1" ht="13.5" customHeight="1">
      <c r="C66" s="500" t="s">
        <v>608</v>
      </c>
    </row>
    <row r="67" s="80" customFormat="1" ht="13.5" customHeight="1">
      <c r="C67" s="81" t="s">
        <v>609</v>
      </c>
    </row>
    <row r="68" s="80" customFormat="1" ht="13.5" customHeight="1">
      <c r="C68" s="81" t="s">
        <v>610</v>
      </c>
    </row>
    <row r="69" s="80" customFormat="1" ht="13.5" customHeight="1">
      <c r="C69" s="81"/>
    </row>
    <row r="70" s="80" customFormat="1" ht="13.5" customHeight="1">
      <c r="C70" s="81" t="s">
        <v>495</v>
      </c>
    </row>
    <row r="71" spans="3:4" ht="13.5">
      <c r="C71" s="84" t="s">
        <v>611</v>
      </c>
      <c r="D71" s="500"/>
    </row>
    <row r="72" ht="13.5">
      <c r="C72" s="84" t="s">
        <v>612</v>
      </c>
    </row>
    <row r="73" s="80" customFormat="1" ht="13.5" customHeight="1">
      <c r="C73" s="81" t="s">
        <v>613</v>
      </c>
    </row>
    <row r="74" s="80" customFormat="1" ht="13.5" customHeight="1">
      <c r="C74" s="81"/>
    </row>
    <row r="75" s="80" customFormat="1" ht="13.5" customHeight="1">
      <c r="C75" s="81" t="s">
        <v>614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90" zoomScaleNormal="90" zoomScalePageLayoutView="0" workbookViewId="0" topLeftCell="A1">
      <selection activeCell="J69" sqref="J69"/>
    </sheetView>
  </sheetViews>
  <sheetFormatPr defaultColWidth="9.00390625" defaultRowHeight="13.5"/>
  <cols>
    <col min="1" max="1" width="0.74609375" style="420" customWidth="1"/>
    <col min="2" max="2" width="6.375" style="420" bestFit="1" customWidth="1"/>
    <col min="3" max="3" width="7.25390625" style="420" bestFit="1" customWidth="1"/>
    <col min="4" max="4" width="49.625" style="420" customWidth="1"/>
    <col min="5" max="5" width="6.375" style="420" bestFit="1" customWidth="1"/>
    <col min="6" max="11" width="8.625" style="420" customWidth="1"/>
    <col min="12" max="12" width="11.625" style="420" bestFit="1" customWidth="1"/>
    <col min="13" max="16384" width="9.00390625" style="420" customWidth="1"/>
  </cols>
  <sheetData>
    <row r="1" ht="5.25" customHeight="1"/>
    <row r="2" ht="17.25">
      <c r="B2" s="419" t="s">
        <v>624</v>
      </c>
    </row>
    <row r="3" spans="2:12" ht="12" customHeight="1">
      <c r="B3" s="421"/>
      <c r="C3" s="422"/>
      <c r="D3" s="422"/>
      <c r="E3" s="422"/>
      <c r="F3" s="422"/>
      <c r="G3" s="422"/>
      <c r="H3" s="422"/>
      <c r="I3" s="422"/>
      <c r="J3" s="422"/>
      <c r="K3" s="422"/>
      <c r="L3" s="423"/>
    </row>
    <row r="4" spans="2:12" ht="15" customHeight="1">
      <c r="B4" s="422"/>
      <c r="C4" s="422"/>
      <c r="D4" s="422"/>
      <c r="E4" s="424"/>
      <c r="H4" s="422"/>
      <c r="I4" s="422"/>
      <c r="J4" s="422"/>
      <c r="K4" s="422"/>
      <c r="L4" s="423" t="s">
        <v>509</v>
      </c>
    </row>
    <row r="5" spans="2:12" ht="5.25" customHeight="1" thickBot="1">
      <c r="B5" s="422"/>
      <c r="C5" s="422"/>
      <c r="D5" s="422"/>
      <c r="E5" s="424"/>
      <c r="H5" s="422"/>
      <c r="I5" s="422"/>
      <c r="J5" s="422"/>
      <c r="K5" s="422"/>
      <c r="L5" s="423"/>
    </row>
    <row r="6" spans="2:12" ht="13.5">
      <c r="B6" s="425"/>
      <c r="C6" s="426"/>
      <c r="D6" s="426"/>
      <c r="E6" s="426" t="s">
        <v>536</v>
      </c>
      <c r="F6" s="427" t="s">
        <v>537</v>
      </c>
      <c r="G6" s="427" t="s">
        <v>538</v>
      </c>
      <c r="H6" s="427" t="s">
        <v>539</v>
      </c>
      <c r="I6" s="427" t="s">
        <v>540</v>
      </c>
      <c r="J6" s="427" t="s">
        <v>541</v>
      </c>
      <c r="K6" s="428" t="s">
        <v>238</v>
      </c>
      <c r="L6" s="607" t="s">
        <v>506</v>
      </c>
    </row>
    <row r="7" spans="2:12" ht="14.25" thickBot="1">
      <c r="B7" s="429" t="s">
        <v>510</v>
      </c>
      <c r="C7" s="430"/>
      <c r="D7" s="430"/>
      <c r="E7" s="430"/>
      <c r="F7" s="431" t="s">
        <v>511</v>
      </c>
      <c r="G7" s="431" t="s">
        <v>511</v>
      </c>
      <c r="H7" s="432" t="s">
        <v>512</v>
      </c>
      <c r="I7" s="432" t="s">
        <v>513</v>
      </c>
      <c r="J7" s="432" t="s">
        <v>514</v>
      </c>
      <c r="K7" s="433" t="s">
        <v>542</v>
      </c>
      <c r="L7" s="608"/>
    </row>
    <row r="8" spans="2:12" ht="13.5">
      <c r="B8" s="577" t="s">
        <v>515</v>
      </c>
      <c r="C8" s="434" t="s">
        <v>239</v>
      </c>
      <c r="D8" s="590" t="s">
        <v>543</v>
      </c>
      <c r="E8" s="597"/>
      <c r="F8" s="435">
        <v>2.8</v>
      </c>
      <c r="G8" s="436">
        <v>2.8</v>
      </c>
      <c r="H8" s="437">
        <v>4.4</v>
      </c>
      <c r="I8" s="438">
        <v>7</v>
      </c>
      <c r="J8" s="438">
        <v>13</v>
      </c>
      <c r="K8" s="439">
        <v>3.5</v>
      </c>
      <c r="L8" s="609" t="s">
        <v>519</v>
      </c>
    </row>
    <row r="9" spans="2:12" ht="13.5">
      <c r="B9" s="578"/>
      <c r="C9" s="440" t="s">
        <v>516</v>
      </c>
      <c r="D9" s="582" t="s">
        <v>544</v>
      </c>
      <c r="E9" s="583"/>
      <c r="F9" s="441">
        <v>2.8</v>
      </c>
      <c r="G9" s="442">
        <v>2.8</v>
      </c>
      <c r="H9" s="443">
        <v>4.4</v>
      </c>
      <c r="I9" s="444">
        <v>7</v>
      </c>
      <c r="J9" s="444">
        <v>13</v>
      </c>
      <c r="K9" s="445">
        <v>3.5</v>
      </c>
      <c r="L9" s="599"/>
    </row>
    <row r="10" spans="2:12" ht="13.5">
      <c r="B10" s="578"/>
      <c r="C10" s="584" t="s">
        <v>240</v>
      </c>
      <c r="D10" s="582" t="s">
        <v>566</v>
      </c>
      <c r="E10" s="583"/>
      <c r="F10" s="441">
        <v>2.8</v>
      </c>
      <c r="G10" s="442">
        <v>2.8</v>
      </c>
      <c r="H10" s="443">
        <v>4.4</v>
      </c>
      <c r="I10" s="444">
        <v>7</v>
      </c>
      <c r="J10" s="444">
        <v>13</v>
      </c>
      <c r="K10" s="445">
        <v>3.5</v>
      </c>
      <c r="L10" s="599"/>
    </row>
    <row r="11" spans="2:12" ht="14.25" thickBot="1">
      <c r="B11" s="578"/>
      <c r="C11" s="585"/>
      <c r="D11" s="602" t="s">
        <v>545</v>
      </c>
      <c r="E11" s="446" t="s">
        <v>507</v>
      </c>
      <c r="F11" s="447">
        <v>2.8</v>
      </c>
      <c r="G11" s="448">
        <v>2.8</v>
      </c>
      <c r="H11" s="443">
        <v>4.4</v>
      </c>
      <c r="I11" s="444">
        <v>7</v>
      </c>
      <c r="J11" s="444">
        <v>13</v>
      </c>
      <c r="K11" s="445">
        <v>3.5</v>
      </c>
      <c r="L11" s="599"/>
    </row>
    <row r="12" spans="2:12" ht="14.25" thickBot="1">
      <c r="B12" s="578"/>
      <c r="C12" s="601"/>
      <c r="D12" s="590"/>
      <c r="E12" s="449" t="s">
        <v>517</v>
      </c>
      <c r="F12" s="450">
        <v>0.15</v>
      </c>
      <c r="G12" s="451">
        <v>0.15</v>
      </c>
      <c r="H12" s="452">
        <v>0.4</v>
      </c>
      <c r="I12" s="452">
        <v>0.7</v>
      </c>
      <c r="J12" s="452">
        <v>1.4</v>
      </c>
      <c r="K12" s="453">
        <v>0.4</v>
      </c>
      <c r="L12" s="599"/>
    </row>
    <row r="13" spans="2:12" ht="14.25" thickBot="1">
      <c r="B13" s="578"/>
      <c r="C13" s="584" t="s">
        <v>241</v>
      </c>
      <c r="D13" s="587" t="s">
        <v>546</v>
      </c>
      <c r="E13" s="454" t="s">
        <v>507</v>
      </c>
      <c r="F13" s="444">
        <v>2.6</v>
      </c>
      <c r="G13" s="444">
        <v>2.9</v>
      </c>
      <c r="H13" s="444">
        <v>4.4</v>
      </c>
      <c r="I13" s="444">
        <v>7</v>
      </c>
      <c r="J13" s="444">
        <v>12</v>
      </c>
      <c r="K13" s="445">
        <v>3.4</v>
      </c>
      <c r="L13" s="599"/>
    </row>
    <row r="14" spans="2:12" ht="14.25" thickBot="1">
      <c r="B14" s="578"/>
      <c r="C14" s="601"/>
      <c r="D14" s="582"/>
      <c r="E14" s="449" t="s">
        <v>517</v>
      </c>
      <c r="F14" s="455">
        <v>0.15</v>
      </c>
      <c r="G14" s="452">
        <v>0.15</v>
      </c>
      <c r="H14" s="452">
        <v>0.4</v>
      </c>
      <c r="I14" s="452">
        <v>0.7</v>
      </c>
      <c r="J14" s="452">
        <v>1.4</v>
      </c>
      <c r="K14" s="453">
        <v>0.4</v>
      </c>
      <c r="L14" s="599"/>
    </row>
    <row r="15" spans="2:12" ht="14.25" thickBot="1">
      <c r="B15" s="578"/>
      <c r="C15" s="584" t="s">
        <v>518</v>
      </c>
      <c r="D15" s="587" t="s">
        <v>547</v>
      </c>
      <c r="E15" s="454" t="s">
        <v>507</v>
      </c>
      <c r="F15" s="444">
        <v>3</v>
      </c>
      <c r="G15" s="444">
        <v>3</v>
      </c>
      <c r="H15" s="444">
        <v>4</v>
      </c>
      <c r="I15" s="444">
        <v>6.5</v>
      </c>
      <c r="J15" s="444">
        <v>10.5</v>
      </c>
      <c r="K15" s="445">
        <v>4</v>
      </c>
      <c r="L15" s="599"/>
    </row>
    <row r="16" spans="2:12" ht="14.25" thickBot="1">
      <c r="B16" s="578"/>
      <c r="C16" s="585"/>
      <c r="D16" s="582"/>
      <c r="E16" s="449" t="s">
        <v>517</v>
      </c>
      <c r="F16" s="455">
        <v>0.15</v>
      </c>
      <c r="G16" s="452">
        <v>0.15</v>
      </c>
      <c r="H16" s="452">
        <v>0.4</v>
      </c>
      <c r="I16" s="452">
        <v>0.7</v>
      </c>
      <c r="J16" s="452">
        <v>1.4</v>
      </c>
      <c r="K16" s="453">
        <v>0.4</v>
      </c>
      <c r="L16" s="599"/>
    </row>
    <row r="17" spans="2:12" ht="14.25" thickBot="1">
      <c r="B17" s="578"/>
      <c r="C17" s="585"/>
      <c r="D17" s="587" t="s">
        <v>548</v>
      </c>
      <c r="E17" s="454" t="s">
        <v>507</v>
      </c>
      <c r="F17" s="444">
        <v>2.7</v>
      </c>
      <c r="G17" s="444">
        <v>2.7</v>
      </c>
      <c r="H17" s="444">
        <v>4.1</v>
      </c>
      <c r="I17" s="444">
        <v>6.5</v>
      </c>
      <c r="J17" s="444">
        <v>12</v>
      </c>
      <c r="K17" s="445">
        <v>3.2</v>
      </c>
      <c r="L17" s="599"/>
    </row>
    <row r="18" spans="2:12" ht="14.25" thickBot="1">
      <c r="B18" s="578"/>
      <c r="C18" s="585"/>
      <c r="D18" s="602"/>
      <c r="E18" s="449" t="s">
        <v>508</v>
      </c>
      <c r="F18" s="456">
        <v>0.15</v>
      </c>
      <c r="G18" s="457">
        <v>0.15</v>
      </c>
      <c r="H18" s="457">
        <v>0.4</v>
      </c>
      <c r="I18" s="457">
        <v>0.7</v>
      </c>
      <c r="J18" s="457">
        <v>1.4</v>
      </c>
      <c r="K18" s="458">
        <v>0.4</v>
      </c>
      <c r="L18" s="600"/>
    </row>
    <row r="19" spans="2:12" ht="14.25" thickBot="1">
      <c r="B19" s="578"/>
      <c r="C19" s="603" t="s">
        <v>549</v>
      </c>
      <c r="D19" s="587" t="s">
        <v>550</v>
      </c>
      <c r="E19" s="454" t="s">
        <v>507</v>
      </c>
      <c r="F19" s="444">
        <v>2.6</v>
      </c>
      <c r="G19" s="444">
        <v>2.9</v>
      </c>
      <c r="H19" s="444">
        <v>4.4</v>
      </c>
      <c r="I19" s="444">
        <v>7</v>
      </c>
      <c r="J19" s="444">
        <v>12</v>
      </c>
      <c r="K19" s="459">
        <v>3.4</v>
      </c>
      <c r="L19" s="605"/>
    </row>
    <row r="20" spans="2:12" ht="14.25" thickBot="1">
      <c r="B20" s="579"/>
      <c r="C20" s="604"/>
      <c r="D20" s="588"/>
      <c r="E20" s="449" t="s">
        <v>508</v>
      </c>
      <c r="F20" s="456">
        <v>0.25</v>
      </c>
      <c r="G20" s="457">
        <v>0.25</v>
      </c>
      <c r="H20" s="460">
        <v>0.5</v>
      </c>
      <c r="I20" s="460">
        <v>0.8</v>
      </c>
      <c r="J20" s="460">
        <v>1.5</v>
      </c>
      <c r="K20" s="461">
        <v>0.5</v>
      </c>
      <c r="L20" s="606"/>
    </row>
    <row r="21" spans="2:12" ht="13.5">
      <c r="B21" s="577" t="s">
        <v>520</v>
      </c>
      <c r="C21" s="462" t="s">
        <v>521</v>
      </c>
      <c r="D21" s="580" t="s">
        <v>551</v>
      </c>
      <c r="E21" s="597"/>
      <c r="F21" s="463">
        <v>2.8</v>
      </c>
      <c r="G21" s="464">
        <v>2.8</v>
      </c>
      <c r="H21" s="465">
        <v>4.5</v>
      </c>
      <c r="I21" s="466">
        <v>8</v>
      </c>
      <c r="J21" s="466">
        <v>14</v>
      </c>
      <c r="K21" s="467">
        <v>3.8</v>
      </c>
      <c r="L21" s="598" t="s">
        <v>519</v>
      </c>
    </row>
    <row r="22" spans="2:12" ht="13.5">
      <c r="B22" s="578"/>
      <c r="C22" s="584" t="s">
        <v>522</v>
      </c>
      <c r="D22" s="582" t="s">
        <v>552</v>
      </c>
      <c r="E22" s="583"/>
      <c r="F22" s="468">
        <v>2.8</v>
      </c>
      <c r="G22" s="469">
        <v>2.8</v>
      </c>
      <c r="H22" s="470">
        <v>4.5</v>
      </c>
      <c r="I22" s="471">
        <v>8.5</v>
      </c>
      <c r="J22" s="471">
        <v>16.5</v>
      </c>
      <c r="K22" s="472">
        <v>3.8</v>
      </c>
      <c r="L22" s="599"/>
    </row>
    <row r="23" spans="2:12" ht="13.5">
      <c r="B23" s="578"/>
      <c r="C23" s="585"/>
      <c r="D23" s="582" t="s">
        <v>553</v>
      </c>
      <c r="E23" s="583"/>
      <c r="F23" s="468">
        <v>2.8</v>
      </c>
      <c r="G23" s="469">
        <v>2.8</v>
      </c>
      <c r="H23" s="470">
        <v>4.5</v>
      </c>
      <c r="I23" s="471">
        <v>8.5</v>
      </c>
      <c r="J23" s="471">
        <v>16.5</v>
      </c>
      <c r="K23" s="472">
        <v>3.8</v>
      </c>
      <c r="L23" s="599"/>
    </row>
    <row r="24" spans="2:12" ht="13.5">
      <c r="B24" s="578"/>
      <c r="C24" s="585"/>
      <c r="D24" s="582" t="s">
        <v>554</v>
      </c>
      <c r="E24" s="583"/>
      <c r="F24" s="468">
        <v>2.8</v>
      </c>
      <c r="G24" s="469">
        <v>2.8</v>
      </c>
      <c r="H24" s="470">
        <v>4.5</v>
      </c>
      <c r="I24" s="471">
        <v>8.5</v>
      </c>
      <c r="J24" s="471">
        <v>16.5</v>
      </c>
      <c r="K24" s="472">
        <v>3.8</v>
      </c>
      <c r="L24" s="599"/>
    </row>
    <row r="25" spans="2:12" ht="13.5">
      <c r="B25" s="578"/>
      <c r="C25" s="585"/>
      <c r="D25" s="582" t="s">
        <v>555</v>
      </c>
      <c r="E25" s="583"/>
      <c r="F25" s="468">
        <v>2.8</v>
      </c>
      <c r="G25" s="469">
        <v>2.8</v>
      </c>
      <c r="H25" s="470">
        <v>4.5</v>
      </c>
      <c r="I25" s="471">
        <v>8.5</v>
      </c>
      <c r="J25" s="471">
        <v>16.5</v>
      </c>
      <c r="K25" s="472">
        <v>3.8</v>
      </c>
      <c r="L25" s="599"/>
    </row>
    <row r="26" spans="2:12" ht="13.5">
      <c r="B26" s="578"/>
      <c r="C26" s="601"/>
      <c r="D26" s="582" t="s">
        <v>556</v>
      </c>
      <c r="E26" s="583"/>
      <c r="F26" s="468">
        <v>2.8</v>
      </c>
      <c r="G26" s="469">
        <v>2.8</v>
      </c>
      <c r="H26" s="470">
        <v>4.5</v>
      </c>
      <c r="I26" s="471">
        <v>8.4</v>
      </c>
      <c r="J26" s="471">
        <v>15</v>
      </c>
      <c r="K26" s="472">
        <v>3.8</v>
      </c>
      <c r="L26" s="599"/>
    </row>
    <row r="27" spans="2:12" ht="13.5">
      <c r="B27" s="578"/>
      <c r="C27" s="584" t="s">
        <v>523</v>
      </c>
      <c r="D27" s="582" t="s">
        <v>557</v>
      </c>
      <c r="E27" s="583"/>
      <c r="F27" s="468">
        <v>2.8</v>
      </c>
      <c r="G27" s="469">
        <v>2.8</v>
      </c>
      <c r="H27" s="470">
        <v>4.5</v>
      </c>
      <c r="I27" s="471">
        <v>8.5</v>
      </c>
      <c r="J27" s="471">
        <v>16</v>
      </c>
      <c r="K27" s="472">
        <v>5</v>
      </c>
      <c r="L27" s="599"/>
    </row>
    <row r="28" spans="2:12" ht="13.5">
      <c r="B28" s="578"/>
      <c r="C28" s="585"/>
      <c r="D28" s="582" t="s">
        <v>558</v>
      </c>
      <c r="E28" s="583"/>
      <c r="F28" s="468">
        <v>2.8</v>
      </c>
      <c r="G28" s="469">
        <v>2.8</v>
      </c>
      <c r="H28" s="470">
        <v>4.5</v>
      </c>
      <c r="I28" s="471">
        <v>8.5</v>
      </c>
      <c r="J28" s="471">
        <v>16.5</v>
      </c>
      <c r="K28" s="472">
        <v>4.5</v>
      </c>
      <c r="L28" s="599"/>
    </row>
    <row r="29" spans="2:12" ht="13.5">
      <c r="B29" s="578"/>
      <c r="C29" s="585"/>
      <c r="D29" s="582" t="s">
        <v>559</v>
      </c>
      <c r="E29" s="583"/>
      <c r="F29" s="468">
        <v>2.8</v>
      </c>
      <c r="G29" s="469">
        <v>2.8</v>
      </c>
      <c r="H29" s="470">
        <v>4.5</v>
      </c>
      <c r="I29" s="471">
        <v>8.5</v>
      </c>
      <c r="J29" s="471">
        <v>17</v>
      </c>
      <c r="K29" s="472">
        <v>4.5</v>
      </c>
      <c r="L29" s="599"/>
    </row>
    <row r="30" spans="2:12" ht="14.25" thickBot="1">
      <c r="B30" s="578"/>
      <c r="C30" s="585"/>
      <c r="D30" s="589" t="s">
        <v>560</v>
      </c>
      <c r="E30" s="473" t="s">
        <v>507</v>
      </c>
      <c r="F30" s="474">
        <v>2.8</v>
      </c>
      <c r="G30" s="475">
        <v>2.8</v>
      </c>
      <c r="H30" s="470">
        <v>4.5</v>
      </c>
      <c r="I30" s="471">
        <v>8.5</v>
      </c>
      <c r="J30" s="471">
        <v>17</v>
      </c>
      <c r="K30" s="472">
        <v>4.5</v>
      </c>
      <c r="L30" s="599"/>
    </row>
    <row r="31" spans="2:12" ht="14.25" thickBot="1">
      <c r="B31" s="578"/>
      <c r="C31" s="585"/>
      <c r="D31" s="590"/>
      <c r="E31" s="449" t="s">
        <v>517</v>
      </c>
      <c r="F31" s="591" t="s">
        <v>524</v>
      </c>
      <c r="G31" s="592"/>
      <c r="H31" s="593"/>
      <c r="I31" s="593"/>
      <c r="J31" s="593"/>
      <c r="K31" s="594"/>
      <c r="L31" s="599"/>
    </row>
    <row r="32" spans="2:12" ht="14.25" thickBot="1">
      <c r="B32" s="579"/>
      <c r="C32" s="586"/>
      <c r="D32" s="595" t="s">
        <v>525</v>
      </c>
      <c r="E32" s="596"/>
      <c r="F32" s="476">
        <v>2.8</v>
      </c>
      <c r="G32" s="476">
        <v>2.8</v>
      </c>
      <c r="H32" s="477">
        <v>5.2</v>
      </c>
      <c r="I32" s="477">
        <v>9.3</v>
      </c>
      <c r="J32" s="477">
        <v>18</v>
      </c>
      <c r="K32" s="478">
        <v>5</v>
      </c>
      <c r="L32" s="599"/>
    </row>
    <row r="33" spans="2:12" ht="13.5">
      <c r="B33" s="577" t="s">
        <v>526</v>
      </c>
      <c r="C33" s="462" t="s">
        <v>527</v>
      </c>
      <c r="D33" s="580" t="s">
        <v>528</v>
      </c>
      <c r="E33" s="581"/>
      <c r="F33" s="435">
        <v>2.8</v>
      </c>
      <c r="G33" s="436">
        <v>2.8</v>
      </c>
      <c r="H33" s="479">
        <v>4.6</v>
      </c>
      <c r="I33" s="480">
        <v>8.5</v>
      </c>
      <c r="J33" s="480">
        <v>16.5</v>
      </c>
      <c r="K33" s="481">
        <v>3.8</v>
      </c>
      <c r="L33" s="599"/>
    </row>
    <row r="34" spans="2:12" ht="13.5">
      <c r="B34" s="578"/>
      <c r="C34" s="440" t="s">
        <v>529</v>
      </c>
      <c r="D34" s="582" t="s">
        <v>561</v>
      </c>
      <c r="E34" s="583"/>
      <c r="F34" s="441">
        <v>2.8</v>
      </c>
      <c r="G34" s="442">
        <v>2.8</v>
      </c>
      <c r="H34" s="443">
        <v>4.6</v>
      </c>
      <c r="I34" s="444">
        <v>8.5</v>
      </c>
      <c r="J34" s="444">
        <v>16.5</v>
      </c>
      <c r="K34" s="445">
        <v>3.8</v>
      </c>
      <c r="L34" s="599"/>
    </row>
    <row r="35" spans="2:12" ht="13.5">
      <c r="B35" s="578"/>
      <c r="C35" s="440" t="s">
        <v>530</v>
      </c>
      <c r="D35" s="582" t="s">
        <v>562</v>
      </c>
      <c r="E35" s="583"/>
      <c r="F35" s="441">
        <v>2.8</v>
      </c>
      <c r="G35" s="442">
        <v>2.8</v>
      </c>
      <c r="H35" s="443">
        <v>4.6</v>
      </c>
      <c r="I35" s="444">
        <v>8.5</v>
      </c>
      <c r="J35" s="444">
        <v>16.5</v>
      </c>
      <c r="K35" s="445">
        <v>3.8</v>
      </c>
      <c r="L35" s="599"/>
    </row>
    <row r="36" spans="2:12" ht="13.5">
      <c r="B36" s="578"/>
      <c r="C36" s="440" t="s">
        <v>531</v>
      </c>
      <c r="D36" s="582" t="s">
        <v>563</v>
      </c>
      <c r="E36" s="583"/>
      <c r="F36" s="441">
        <v>2.8</v>
      </c>
      <c r="G36" s="442">
        <v>2.8</v>
      </c>
      <c r="H36" s="443">
        <v>4.6</v>
      </c>
      <c r="I36" s="444">
        <v>8.5</v>
      </c>
      <c r="J36" s="444">
        <v>16.4</v>
      </c>
      <c r="K36" s="445">
        <v>3.8</v>
      </c>
      <c r="L36" s="599"/>
    </row>
    <row r="37" spans="2:12" ht="14.25" thickBot="1">
      <c r="B37" s="578"/>
      <c r="C37" s="584" t="s">
        <v>532</v>
      </c>
      <c r="D37" s="587" t="s">
        <v>564</v>
      </c>
      <c r="E37" s="473" t="s">
        <v>507</v>
      </c>
      <c r="F37" s="447">
        <v>2.8</v>
      </c>
      <c r="G37" s="448">
        <v>2.8</v>
      </c>
      <c r="H37" s="443">
        <v>5</v>
      </c>
      <c r="I37" s="444">
        <v>9</v>
      </c>
      <c r="J37" s="444">
        <v>18</v>
      </c>
      <c r="K37" s="445">
        <v>4</v>
      </c>
      <c r="L37" s="599"/>
    </row>
    <row r="38" spans="2:12" ht="14.25" thickBot="1">
      <c r="B38" s="578"/>
      <c r="C38" s="585"/>
      <c r="D38" s="582"/>
      <c r="E38" s="449" t="s">
        <v>517</v>
      </c>
      <c r="F38" s="482">
        <v>0.35</v>
      </c>
      <c r="G38" s="483">
        <v>0.35</v>
      </c>
      <c r="H38" s="455">
        <v>0.65</v>
      </c>
      <c r="I38" s="452">
        <v>1.4</v>
      </c>
      <c r="J38" s="452">
        <v>2.5</v>
      </c>
      <c r="K38" s="453">
        <v>0.55</v>
      </c>
      <c r="L38" s="599"/>
    </row>
    <row r="39" spans="2:12" ht="14.25" thickBot="1">
      <c r="B39" s="578"/>
      <c r="C39" s="585"/>
      <c r="D39" s="587" t="s">
        <v>565</v>
      </c>
      <c r="E39" s="484" t="s">
        <v>507</v>
      </c>
      <c r="F39" s="485">
        <v>2.8</v>
      </c>
      <c r="G39" s="486">
        <v>2.8</v>
      </c>
      <c r="H39" s="443">
        <v>5</v>
      </c>
      <c r="I39" s="444">
        <v>10</v>
      </c>
      <c r="J39" s="444">
        <v>20</v>
      </c>
      <c r="K39" s="445">
        <v>5</v>
      </c>
      <c r="L39" s="599"/>
    </row>
    <row r="40" spans="2:12" ht="14.25" thickBot="1">
      <c r="B40" s="579"/>
      <c r="C40" s="586"/>
      <c r="D40" s="588"/>
      <c r="E40" s="449" t="s">
        <v>517</v>
      </c>
      <c r="F40" s="487">
        <v>0.35</v>
      </c>
      <c r="G40" s="488">
        <v>0.35</v>
      </c>
      <c r="H40" s="460">
        <v>0.65</v>
      </c>
      <c r="I40" s="460">
        <v>1.4</v>
      </c>
      <c r="J40" s="460">
        <v>2.5</v>
      </c>
      <c r="K40" s="489">
        <v>0.55</v>
      </c>
      <c r="L40" s="600"/>
    </row>
    <row r="41" spans="2:12" ht="13.5">
      <c r="B41" s="490" t="s">
        <v>533</v>
      </c>
      <c r="K41" s="575" t="s">
        <v>633</v>
      </c>
      <c r="L41" s="576"/>
    </row>
    <row r="42" ht="13.5">
      <c r="B42" s="490" t="s">
        <v>534</v>
      </c>
    </row>
    <row r="43" ht="13.5">
      <c r="L43" s="423" t="s">
        <v>535</v>
      </c>
    </row>
    <row r="44" ht="13.5">
      <c r="J44" s="491"/>
    </row>
  </sheetData>
  <sheetProtection password="CCCF" sheet="1"/>
  <mergeCells count="41"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624" t="s">
        <v>230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</row>
    <row r="2" spans="3:18" ht="5.25" customHeight="1"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</row>
    <row r="3" spans="2:18" ht="24" customHeight="1">
      <c r="B3" s="611" t="s">
        <v>231</v>
      </c>
      <c r="C3" s="635"/>
      <c r="D3" s="612"/>
      <c r="E3" s="621"/>
      <c r="F3" s="617"/>
      <c r="G3" s="617"/>
      <c r="H3" s="618"/>
      <c r="I3" s="611" t="s">
        <v>7</v>
      </c>
      <c r="J3" s="612"/>
      <c r="K3" s="617"/>
      <c r="L3" s="617"/>
      <c r="M3" s="618"/>
      <c r="N3" s="611" t="s">
        <v>234</v>
      </c>
      <c r="O3" s="612"/>
      <c r="P3" s="636"/>
      <c r="Q3" s="637"/>
      <c r="R3" s="638"/>
    </row>
    <row r="4" spans="2:18" ht="24" customHeight="1">
      <c r="B4" s="611" t="s">
        <v>232</v>
      </c>
      <c r="C4" s="635"/>
      <c r="D4" s="612"/>
      <c r="E4" s="626"/>
      <c r="F4" s="627"/>
      <c r="G4" s="627"/>
      <c r="H4" s="628"/>
      <c r="I4" s="632" t="s">
        <v>233</v>
      </c>
      <c r="J4" s="634"/>
      <c r="K4" s="621"/>
      <c r="L4" s="617"/>
      <c r="M4" s="618"/>
      <c r="N4" s="611" t="s">
        <v>10</v>
      </c>
      <c r="O4" s="612"/>
      <c r="P4" s="639">
        <f>R30</f>
        <v>0</v>
      </c>
      <c r="Q4" s="640"/>
      <c r="R4" s="641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629" t="s">
        <v>229</v>
      </c>
      <c r="C6" s="630"/>
      <c r="D6" s="631"/>
      <c r="E6" s="613" t="s">
        <v>201</v>
      </c>
      <c r="F6" s="614"/>
      <c r="G6" s="615" t="s">
        <v>202</v>
      </c>
      <c r="H6" s="616"/>
      <c r="I6" s="619" t="s">
        <v>203</v>
      </c>
      <c r="J6" s="620"/>
      <c r="K6" s="619" t="s">
        <v>204</v>
      </c>
      <c r="L6" s="620"/>
      <c r="M6" s="615" t="s">
        <v>205</v>
      </c>
      <c r="N6" s="616"/>
      <c r="O6" s="619" t="s">
        <v>206</v>
      </c>
      <c r="P6" s="620"/>
      <c r="Q6" s="615" t="s">
        <v>207</v>
      </c>
      <c r="R6" s="620"/>
    </row>
    <row r="7" spans="2:18" s="48" customFormat="1" ht="18.75" customHeight="1">
      <c r="B7" s="632"/>
      <c r="C7" s="633"/>
      <c r="D7" s="634"/>
      <c r="E7" s="49" t="s">
        <v>235</v>
      </c>
      <c r="F7" s="78" t="s">
        <v>236</v>
      </c>
      <c r="G7" s="49" t="s">
        <v>235</v>
      </c>
      <c r="H7" s="78" t="s">
        <v>236</v>
      </c>
      <c r="I7" s="49" t="s">
        <v>235</v>
      </c>
      <c r="J7" s="78" t="s">
        <v>236</v>
      </c>
      <c r="K7" s="49" t="s">
        <v>235</v>
      </c>
      <c r="L7" s="78" t="s">
        <v>236</v>
      </c>
      <c r="M7" s="390" t="s">
        <v>235</v>
      </c>
      <c r="N7" s="78" t="s">
        <v>236</v>
      </c>
      <c r="O7" s="49" t="s">
        <v>235</v>
      </c>
      <c r="P7" s="78" t="s">
        <v>236</v>
      </c>
      <c r="Q7" s="49" t="s">
        <v>235</v>
      </c>
      <c r="R7" s="78" t="s">
        <v>236</v>
      </c>
    </row>
    <row r="8" spans="2:18" ht="18.75" customHeight="1">
      <c r="B8" s="32"/>
      <c r="C8" s="90" t="s">
        <v>208</v>
      </c>
      <c r="D8" s="33"/>
      <c r="E8" s="50">
        <f>'桑名'!J14</f>
        <v>26350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11350</v>
      </c>
      <c r="J8" s="51">
        <f>'桑名'!U14</f>
        <v>0</v>
      </c>
      <c r="K8" s="50">
        <f>'桑名'!Y14</f>
        <v>2500</v>
      </c>
      <c r="L8" s="51">
        <f>'桑名'!Z14</f>
        <v>0</v>
      </c>
      <c r="M8" s="52"/>
      <c r="N8" s="53"/>
      <c r="O8" s="50"/>
      <c r="P8" s="51"/>
      <c r="Q8" s="52">
        <f>SUM(E8+G8+I8+K8+M8+O8)</f>
        <v>40200</v>
      </c>
      <c r="R8" s="73">
        <f>SUM(F8+H8+J8+L8+N8+P8)</f>
        <v>0</v>
      </c>
    </row>
    <row r="9" spans="2:18" ht="18.75" customHeight="1">
      <c r="B9" s="32"/>
      <c r="C9" s="90" t="s">
        <v>209</v>
      </c>
      <c r="D9" s="33"/>
      <c r="E9" s="50">
        <f>'桑名'!E19</f>
        <v>4000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4350</v>
      </c>
      <c r="R9" s="73">
        <f>SUM(F9+H9+J9+L9+N9+P9)</f>
        <v>0</v>
      </c>
    </row>
    <row r="10" spans="2:18" ht="18.75" customHeight="1">
      <c r="B10" s="30"/>
      <c r="C10" s="91" t="s">
        <v>210</v>
      </c>
      <c r="D10" s="28"/>
      <c r="E10" s="54">
        <f>'桑名'!J27</f>
        <v>9050</v>
      </c>
      <c r="F10" s="55">
        <f>'桑名'!K27</f>
        <v>0</v>
      </c>
      <c r="G10" s="56"/>
      <c r="H10" s="72"/>
      <c r="I10" s="54"/>
      <c r="J10" s="55"/>
      <c r="K10" s="54">
        <f>'桑名'!Y27</f>
        <v>800</v>
      </c>
      <c r="L10" s="55">
        <f>'桑名'!Z27</f>
        <v>0</v>
      </c>
      <c r="M10" s="56"/>
      <c r="N10" s="57"/>
      <c r="O10" s="54"/>
      <c r="P10" s="55"/>
      <c r="Q10" s="52">
        <f t="shared" si="0"/>
        <v>9850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426</v>
      </c>
      <c r="D11" s="28"/>
      <c r="E11" s="54">
        <f>'桑名'!E30</f>
        <v>1250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1250</v>
      </c>
      <c r="R11" s="73">
        <f>SUM(F11+H11+J11+L11+N11+P11)</f>
        <v>0</v>
      </c>
    </row>
    <row r="12" spans="2:18" ht="18.75" customHeight="1">
      <c r="B12" s="30"/>
      <c r="C12" s="91" t="s">
        <v>211</v>
      </c>
      <c r="D12" s="34"/>
      <c r="E12" s="54">
        <f>'四日市'!J23</f>
        <v>54700</v>
      </c>
      <c r="F12" s="55">
        <f>'四日市'!K23</f>
        <v>0</v>
      </c>
      <c r="G12" s="56">
        <f>'四日市'!O23</f>
        <v>10300</v>
      </c>
      <c r="H12" s="72">
        <f>'四日市'!P23</f>
        <v>0</v>
      </c>
      <c r="I12" s="54">
        <f>'四日市'!T23</f>
        <v>14100</v>
      </c>
      <c r="J12" s="55">
        <f>'四日市'!U23</f>
        <v>0</v>
      </c>
      <c r="K12" s="54">
        <f>'四日市'!Y23</f>
        <v>5550</v>
      </c>
      <c r="L12" s="55">
        <f>'四日市'!Z23</f>
        <v>0</v>
      </c>
      <c r="M12" s="56"/>
      <c r="N12" s="57"/>
      <c r="O12" s="54"/>
      <c r="P12" s="55"/>
      <c r="Q12" s="52">
        <f t="shared" si="0"/>
        <v>84650</v>
      </c>
      <c r="R12" s="73">
        <f t="shared" si="1"/>
        <v>0</v>
      </c>
    </row>
    <row r="13" spans="2:18" ht="18.75" customHeight="1">
      <c r="B13" s="30"/>
      <c r="C13" s="91" t="s">
        <v>212</v>
      </c>
      <c r="D13" s="28"/>
      <c r="E13" s="54">
        <f>'四日市'!J31</f>
        <v>11550</v>
      </c>
      <c r="F13" s="55">
        <f>'四日市'!K31</f>
        <v>0</v>
      </c>
      <c r="G13" s="56">
        <f>'四日市'!O31</f>
        <v>700</v>
      </c>
      <c r="H13" s="72">
        <f>'四日市'!P31</f>
        <v>0</v>
      </c>
      <c r="I13" s="54">
        <f>'四日市'!T31</f>
        <v>2250</v>
      </c>
      <c r="J13" s="55">
        <f>'四日市'!U31</f>
        <v>0</v>
      </c>
      <c r="K13" s="54">
        <f>'四日市'!Y31</f>
        <v>550</v>
      </c>
      <c r="L13" s="55">
        <f>'四日市'!Z31</f>
        <v>0</v>
      </c>
      <c r="M13" s="56"/>
      <c r="N13" s="57"/>
      <c r="O13" s="54"/>
      <c r="P13" s="55"/>
      <c r="Q13" s="52">
        <f t="shared" si="0"/>
        <v>15050</v>
      </c>
      <c r="R13" s="73">
        <f t="shared" si="1"/>
        <v>0</v>
      </c>
    </row>
    <row r="14" spans="2:18" ht="18.75" customHeight="1">
      <c r="B14" s="30"/>
      <c r="C14" s="91" t="s">
        <v>213</v>
      </c>
      <c r="D14" s="28"/>
      <c r="E14" s="54">
        <f>'鈴鹿'!E22</f>
        <v>32000</v>
      </c>
      <c r="F14" s="55">
        <f>'鈴鹿'!F22</f>
        <v>0</v>
      </c>
      <c r="G14" s="56">
        <f>'鈴鹿'!O22</f>
        <v>6400</v>
      </c>
      <c r="H14" s="72">
        <f>'鈴鹿'!P22</f>
        <v>0</v>
      </c>
      <c r="I14" s="54">
        <f>'鈴鹿'!T22</f>
        <v>11450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52600</v>
      </c>
      <c r="R14" s="73">
        <f t="shared" si="1"/>
        <v>0</v>
      </c>
    </row>
    <row r="15" spans="2:18" s="22" customFormat="1" ht="18.75" customHeight="1">
      <c r="B15" s="31"/>
      <c r="C15" s="92" t="s">
        <v>214</v>
      </c>
      <c r="D15" s="29"/>
      <c r="E15" s="58">
        <f>'鈴鹿'!J31</f>
        <v>9050</v>
      </c>
      <c r="F15" s="59">
        <f>'鈴鹿'!K31</f>
        <v>0</v>
      </c>
      <c r="G15" s="60"/>
      <c r="H15" s="61"/>
      <c r="I15" s="58">
        <f>'鈴鹿'!T31</f>
        <v>2750</v>
      </c>
      <c r="J15" s="59">
        <f>'鈴鹿'!U31</f>
        <v>0</v>
      </c>
      <c r="K15" s="58">
        <f>'鈴鹿'!Y31</f>
        <v>850</v>
      </c>
      <c r="L15" s="59">
        <f>'鈴鹿'!Z31</f>
        <v>0</v>
      </c>
      <c r="M15" s="60"/>
      <c r="N15" s="62"/>
      <c r="O15" s="58"/>
      <c r="P15" s="59"/>
      <c r="Q15" s="52">
        <f t="shared" si="0"/>
        <v>12650</v>
      </c>
      <c r="R15" s="73">
        <f t="shared" si="1"/>
        <v>0</v>
      </c>
    </row>
    <row r="16" spans="2:18" s="22" customFormat="1" ht="18.75" customHeight="1">
      <c r="B16" s="31"/>
      <c r="C16" s="92" t="s">
        <v>215</v>
      </c>
      <c r="D16" s="29"/>
      <c r="E16" s="58">
        <f>'津'!J30</f>
        <v>47300</v>
      </c>
      <c r="F16" s="59">
        <f>'津'!K30</f>
        <v>0</v>
      </c>
      <c r="G16" s="60">
        <f>'津'!O22</f>
        <v>5900</v>
      </c>
      <c r="H16" s="75">
        <f>'津'!P22</f>
        <v>0</v>
      </c>
      <c r="I16" s="58">
        <f>'津'!T30</f>
        <v>19450</v>
      </c>
      <c r="J16" s="59">
        <f>'津'!U30</f>
        <v>0</v>
      </c>
      <c r="K16" s="58">
        <f>'津'!Y30</f>
        <v>7300</v>
      </c>
      <c r="L16" s="59">
        <f>'津'!Z30</f>
        <v>0</v>
      </c>
      <c r="M16" s="60">
        <f>'津'!O28</f>
        <v>700</v>
      </c>
      <c r="N16" s="62">
        <f>'津'!P28</f>
        <v>0</v>
      </c>
      <c r="O16" s="58">
        <f>'津'!O29</f>
        <v>2250</v>
      </c>
      <c r="P16" s="59">
        <f>'津'!P29</f>
        <v>0</v>
      </c>
      <c r="Q16" s="52">
        <f t="shared" si="0"/>
        <v>82900</v>
      </c>
      <c r="R16" s="73">
        <f t="shared" si="1"/>
        <v>0</v>
      </c>
    </row>
    <row r="17" spans="2:18" s="22" customFormat="1" ht="18.75" customHeight="1">
      <c r="B17" s="31"/>
      <c r="C17" s="92" t="s">
        <v>216</v>
      </c>
      <c r="D17" s="29"/>
      <c r="E17" s="58">
        <f>'松阪'!J16</f>
        <v>26800</v>
      </c>
      <c r="F17" s="59">
        <f>'松阪'!K16</f>
        <v>0</v>
      </c>
      <c r="G17" s="60">
        <f>'松阪'!O16</f>
        <v>800</v>
      </c>
      <c r="H17" s="75">
        <f>'松阪'!P16</f>
        <v>0</v>
      </c>
      <c r="I17" s="58">
        <f>'松阪'!T16</f>
        <v>12500</v>
      </c>
      <c r="J17" s="59">
        <f>'松阪'!U16</f>
        <v>0</v>
      </c>
      <c r="K17" s="58">
        <f>'松阪'!Y16</f>
        <v>5100</v>
      </c>
      <c r="L17" s="59">
        <f>'松阪'!Z16</f>
        <v>0</v>
      </c>
      <c r="M17" s="60"/>
      <c r="N17" s="62"/>
      <c r="O17" s="58"/>
      <c r="P17" s="59"/>
      <c r="Q17" s="52">
        <f t="shared" si="0"/>
        <v>45200</v>
      </c>
      <c r="R17" s="73">
        <f t="shared" si="1"/>
        <v>0</v>
      </c>
    </row>
    <row r="18" spans="2:18" s="22" customFormat="1" ht="18.75" customHeight="1">
      <c r="B18" s="31"/>
      <c r="C18" s="92" t="s">
        <v>217</v>
      </c>
      <c r="D18" s="29"/>
      <c r="E18" s="58">
        <f>'松阪'!E34+'松阪'!J34</f>
        <v>7400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2650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11700</v>
      </c>
      <c r="R18" s="73">
        <f t="shared" si="1"/>
        <v>0</v>
      </c>
    </row>
    <row r="19" spans="2:18" s="22" customFormat="1" ht="18.75" customHeight="1">
      <c r="B19" s="31"/>
      <c r="C19" s="92" t="s">
        <v>218</v>
      </c>
      <c r="D19" s="29"/>
      <c r="E19" s="58">
        <f>'伊勢'!E17</f>
        <v>20800</v>
      </c>
      <c r="F19" s="59">
        <f>'伊勢'!F17</f>
        <v>0</v>
      </c>
      <c r="G19" s="60">
        <f>'伊勢'!O17</f>
        <v>9550</v>
      </c>
      <c r="H19" s="75">
        <f>'伊勢'!P17</f>
        <v>0</v>
      </c>
      <c r="I19" s="58">
        <f>'伊勢'!T17</f>
        <v>4550</v>
      </c>
      <c r="J19" s="59">
        <f>'伊勢'!U17</f>
        <v>0</v>
      </c>
      <c r="K19" s="58">
        <f>'伊勢'!Y17</f>
        <v>4450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40300</v>
      </c>
      <c r="R19" s="73">
        <f t="shared" si="1"/>
        <v>0</v>
      </c>
    </row>
    <row r="20" spans="2:18" s="22" customFormat="1" ht="18.75" customHeight="1">
      <c r="B20" s="31"/>
      <c r="C20" s="92" t="s">
        <v>219</v>
      </c>
      <c r="D20" s="29"/>
      <c r="E20" s="58">
        <f>'松阪'!J41+'伊勢'!E30+'伊勢'!J30</f>
        <v>11250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1100</v>
      </c>
      <c r="J20" s="59">
        <f>'伊勢'!U30</f>
        <v>0</v>
      </c>
      <c r="K20" s="58">
        <f>'松阪'!Y41+'伊勢'!Y30</f>
        <v>1700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15000</v>
      </c>
      <c r="R20" s="73">
        <f t="shared" si="1"/>
        <v>0</v>
      </c>
    </row>
    <row r="21" spans="2:18" s="22" customFormat="1" ht="18.75" customHeight="1">
      <c r="B21" s="31"/>
      <c r="C21" s="92" t="s">
        <v>220</v>
      </c>
      <c r="D21" s="29"/>
      <c r="E21" s="58">
        <f>'伊勢②'!E10</f>
        <v>4100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5000</v>
      </c>
      <c r="R21" s="73">
        <f t="shared" si="1"/>
        <v>0</v>
      </c>
    </row>
    <row r="22" spans="2:18" s="22" customFormat="1" ht="18.75" customHeight="1">
      <c r="B22" s="31"/>
      <c r="C22" s="92" t="s">
        <v>221</v>
      </c>
      <c r="D22" s="29"/>
      <c r="E22" s="58">
        <f>'伊勢②'!J21</f>
        <v>11000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3500</v>
      </c>
      <c r="L22" s="59">
        <f>'伊勢②'!Z21</f>
        <v>0</v>
      </c>
      <c r="M22" s="60"/>
      <c r="N22" s="62"/>
      <c r="O22" s="58"/>
      <c r="P22" s="59"/>
      <c r="Q22" s="52">
        <f t="shared" si="0"/>
        <v>14500</v>
      </c>
      <c r="R22" s="73">
        <f t="shared" si="1"/>
        <v>0</v>
      </c>
    </row>
    <row r="23" spans="2:18" s="22" customFormat="1" ht="18.75" customHeight="1">
      <c r="B23" s="31"/>
      <c r="C23" s="92" t="s">
        <v>222</v>
      </c>
      <c r="D23" s="29"/>
      <c r="E23" s="58">
        <f>'伊賀'!J16</f>
        <v>10200</v>
      </c>
      <c r="F23" s="59">
        <f>'伊賀'!K16</f>
        <v>0</v>
      </c>
      <c r="G23" s="60">
        <f>'伊賀'!O16</f>
        <v>1700</v>
      </c>
      <c r="H23" s="75">
        <f>'伊賀'!P16</f>
        <v>0</v>
      </c>
      <c r="I23" s="58">
        <f>'伊賀'!T16</f>
        <v>6900</v>
      </c>
      <c r="J23" s="59">
        <f>'伊賀'!U16</f>
        <v>0</v>
      </c>
      <c r="K23" s="58">
        <f>'伊賀'!Y16</f>
        <v>5000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23800</v>
      </c>
      <c r="R23" s="73">
        <f t="shared" si="1"/>
        <v>0</v>
      </c>
    </row>
    <row r="24" spans="2:18" s="22" customFormat="1" ht="18.75" customHeight="1">
      <c r="B24" s="31"/>
      <c r="C24" s="92" t="s">
        <v>223</v>
      </c>
      <c r="D24" s="29"/>
      <c r="E24" s="58">
        <f>'伊賀'!E25</f>
        <v>1850</v>
      </c>
      <c r="F24" s="59">
        <f>'伊賀'!F25</f>
        <v>0</v>
      </c>
      <c r="G24" s="60">
        <f>'伊賀'!O25</f>
        <v>6750</v>
      </c>
      <c r="H24" s="75">
        <f>'伊賀'!P25</f>
        <v>0</v>
      </c>
      <c r="I24" s="58">
        <f>'伊賀'!T25</f>
        <v>8400</v>
      </c>
      <c r="J24" s="59">
        <f>'伊賀'!U25</f>
        <v>0</v>
      </c>
      <c r="K24" s="58">
        <f>'伊賀'!Y25</f>
        <v>6400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23400</v>
      </c>
      <c r="R24" s="73">
        <f t="shared" si="1"/>
        <v>0</v>
      </c>
    </row>
    <row r="25" spans="2:18" s="22" customFormat="1" ht="18.75" customHeight="1">
      <c r="B25" s="31"/>
      <c r="C25" s="92" t="s">
        <v>224</v>
      </c>
      <c r="D25" s="35"/>
      <c r="E25" s="58">
        <f>'紀州'!J11</f>
        <v>3950</v>
      </c>
      <c r="F25" s="59">
        <f>'紀州'!K11</f>
        <v>0</v>
      </c>
      <c r="G25" s="60">
        <f>'紀州'!O11</f>
        <v>1400</v>
      </c>
      <c r="H25" s="75">
        <f>'紀州'!P11</f>
        <v>0</v>
      </c>
      <c r="I25" s="58">
        <f>'紀州'!T11</f>
        <v>250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6200</v>
      </c>
      <c r="R25" s="73">
        <f t="shared" si="1"/>
        <v>0</v>
      </c>
    </row>
    <row r="26" spans="2:18" s="22" customFormat="1" ht="18.75" customHeight="1">
      <c r="B26" s="31"/>
      <c r="C26" s="92" t="s">
        <v>225</v>
      </c>
      <c r="D26" s="29"/>
      <c r="E26" s="58">
        <f>'紀州'!E18</f>
        <v>3850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1850</v>
      </c>
      <c r="J26" s="59">
        <f>'紀州'!U18</f>
        <v>0</v>
      </c>
      <c r="K26" s="58">
        <f>'紀州'!Y18</f>
        <v>1000</v>
      </c>
      <c r="L26" s="59">
        <f>'紀州'!Z18</f>
        <v>0</v>
      </c>
      <c r="M26" s="60"/>
      <c r="N26" s="62"/>
      <c r="O26" s="58"/>
      <c r="P26" s="59"/>
      <c r="Q26" s="52">
        <f t="shared" si="0"/>
        <v>6850</v>
      </c>
      <c r="R26" s="73">
        <f t="shared" si="1"/>
        <v>0</v>
      </c>
    </row>
    <row r="27" spans="2:18" s="22" customFormat="1" ht="18.75" customHeight="1">
      <c r="B27" s="31"/>
      <c r="C27" s="92" t="s">
        <v>226</v>
      </c>
      <c r="D27" s="29"/>
      <c r="E27" s="58">
        <f>'紀州'!J24</f>
        <v>2200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3150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6400</v>
      </c>
      <c r="R27" s="73">
        <f t="shared" si="1"/>
        <v>0</v>
      </c>
    </row>
    <row r="28" spans="2:18" ht="18.75" customHeight="1">
      <c r="B28" s="30"/>
      <c r="C28" s="91" t="s">
        <v>227</v>
      </c>
      <c r="D28" s="34"/>
      <c r="E28" s="54">
        <f>'紀州'!E31</f>
        <v>2800</v>
      </c>
      <c r="F28" s="55">
        <f>'紀州'!F31</f>
        <v>0</v>
      </c>
      <c r="G28" s="56">
        <f>'紀州'!O31</f>
        <v>0</v>
      </c>
      <c r="H28" s="72">
        <f>'紀州'!P31</f>
        <v>0</v>
      </c>
      <c r="I28" s="54">
        <f>'紀州'!T31</f>
        <v>2050</v>
      </c>
      <c r="J28" s="55">
        <f>'紀州'!U31</f>
        <v>0</v>
      </c>
      <c r="K28" s="54">
        <f>'紀州'!Y31</f>
        <v>1700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6550</v>
      </c>
      <c r="R28" s="73">
        <f t="shared" si="1"/>
        <v>0</v>
      </c>
    </row>
    <row r="29" spans="2:18" ht="18.75" customHeight="1">
      <c r="B29" s="36"/>
      <c r="C29" s="93" t="s">
        <v>228</v>
      </c>
      <c r="D29" s="37"/>
      <c r="E29" s="63">
        <f>'新宮'!E12</f>
        <v>350</v>
      </c>
      <c r="F29" s="64">
        <f>'新宮'!F12</f>
        <v>0</v>
      </c>
      <c r="G29" s="65">
        <f>'新宮'!O12</f>
        <v>1450</v>
      </c>
      <c r="H29" s="76">
        <f>'新宮'!P12</f>
        <v>0</v>
      </c>
      <c r="I29" s="63">
        <f>'新宮'!T12</f>
        <v>2200</v>
      </c>
      <c r="J29" s="64">
        <f>'新宮'!U12</f>
        <v>0</v>
      </c>
      <c r="K29" s="63">
        <f>'新宮'!Y12</f>
        <v>2300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6300</v>
      </c>
      <c r="R29" s="73">
        <f>SUM(F29+H29+J29+L29+N29+P29)</f>
        <v>0</v>
      </c>
    </row>
    <row r="30" spans="2:18" ht="18.75" customHeight="1">
      <c r="B30" s="27"/>
      <c r="C30" s="21" t="s">
        <v>237</v>
      </c>
      <c r="D30" s="21"/>
      <c r="E30" s="67">
        <f aca="true" t="shared" si="2" ref="E30:R30">SUM(E8:E29)</f>
        <v>301800</v>
      </c>
      <c r="F30" s="68">
        <f t="shared" si="2"/>
        <v>0</v>
      </c>
      <c r="G30" s="69">
        <f>SUM(G8:G29)</f>
        <v>46050</v>
      </c>
      <c r="H30" s="77">
        <f t="shared" si="2"/>
        <v>0</v>
      </c>
      <c r="I30" s="67">
        <f t="shared" si="2"/>
        <v>106950</v>
      </c>
      <c r="J30" s="68">
        <f t="shared" si="2"/>
        <v>0</v>
      </c>
      <c r="K30" s="67">
        <f t="shared" si="2"/>
        <v>56000</v>
      </c>
      <c r="L30" s="68">
        <f t="shared" si="2"/>
        <v>0</v>
      </c>
      <c r="M30" s="69">
        <f t="shared" si="2"/>
        <v>700</v>
      </c>
      <c r="N30" s="70">
        <f t="shared" si="2"/>
        <v>0</v>
      </c>
      <c r="O30" s="67">
        <f t="shared" si="2"/>
        <v>3200</v>
      </c>
      <c r="P30" s="68">
        <f t="shared" si="2"/>
        <v>0</v>
      </c>
      <c r="Q30" s="69">
        <f>SUM(Q8:Q29)</f>
        <v>514700</v>
      </c>
      <c r="R30" s="74">
        <f t="shared" si="2"/>
        <v>0</v>
      </c>
    </row>
    <row r="31" spans="2:30" s="4" customFormat="1" ht="13.5" customHeight="1">
      <c r="B31" s="535" t="s">
        <v>625</v>
      </c>
      <c r="C31" s="147"/>
      <c r="D31" s="147"/>
      <c r="E31" s="536"/>
      <c r="F31" s="537"/>
      <c r="G31" s="147"/>
      <c r="H31" s="147"/>
      <c r="I31" s="147"/>
      <c r="J31" s="536"/>
      <c r="K31" s="536"/>
      <c r="L31" s="147"/>
      <c r="M31" s="147"/>
      <c r="N31" s="147"/>
      <c r="O31" s="536"/>
      <c r="P31" s="536"/>
      <c r="Q31" s="147"/>
      <c r="R31" s="147"/>
      <c r="S31" s="1"/>
      <c r="T31" s="233"/>
      <c r="U31" s="525"/>
      <c r="V31" s="1"/>
      <c r="W31" s="1"/>
      <c r="X31" s="1"/>
      <c r="Y31" s="233"/>
      <c r="Z31" s="195"/>
      <c r="AA31" s="110"/>
      <c r="AB31" s="41"/>
      <c r="AC31" s="7"/>
      <c r="AD31" s="110"/>
    </row>
    <row r="32" spans="2:26" s="4" customFormat="1" ht="12.75" customHeight="1">
      <c r="B32" s="622" t="s">
        <v>629</v>
      </c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1"/>
      <c r="T32" s="233"/>
      <c r="U32" s="525"/>
      <c r="V32" s="1"/>
      <c r="W32" s="1"/>
      <c r="X32" s="1"/>
      <c r="Y32" s="233"/>
      <c r="Z32" s="195"/>
    </row>
    <row r="33" spans="2:26" s="4" customFormat="1" ht="12.75" customHeight="1">
      <c r="B33" s="622" t="s">
        <v>626</v>
      </c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1"/>
      <c r="T33" s="233"/>
      <c r="U33" s="525"/>
      <c r="V33" s="1"/>
      <c r="W33" s="1"/>
      <c r="X33" s="1"/>
      <c r="Y33" s="233"/>
      <c r="Z33" s="195"/>
    </row>
    <row r="34" spans="2:26" s="4" customFormat="1" ht="12.75" customHeight="1">
      <c r="B34" s="622" t="s">
        <v>627</v>
      </c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1"/>
      <c r="T34" s="233"/>
      <c r="U34" s="525"/>
      <c r="V34" s="1"/>
      <c r="W34" s="1"/>
      <c r="X34" s="1"/>
      <c r="Y34" s="233"/>
      <c r="Z34" s="195"/>
    </row>
    <row r="35" spans="2:26" s="4" customFormat="1" ht="8.25" customHeight="1">
      <c r="B35" s="14"/>
      <c r="C35" s="1"/>
      <c r="D35" s="1"/>
      <c r="E35" s="233"/>
      <c r="F35" s="524"/>
      <c r="G35" s="1"/>
      <c r="H35" s="1"/>
      <c r="I35" s="1"/>
      <c r="J35" s="233"/>
      <c r="K35" s="525"/>
      <c r="L35" s="1"/>
      <c r="M35" s="1"/>
      <c r="N35" s="1"/>
      <c r="O35" s="233"/>
      <c r="P35" s="195"/>
      <c r="Q35" s="1"/>
      <c r="R35" s="1"/>
      <c r="S35" s="1"/>
      <c r="T35" s="233"/>
      <c r="U35" s="525"/>
      <c r="V35" s="1"/>
      <c r="W35" s="1"/>
      <c r="X35" s="1"/>
      <c r="Y35" s="233"/>
      <c r="Z35" s="195"/>
    </row>
    <row r="36" spans="1:18" s="25" customFormat="1" ht="14.25" customHeight="1">
      <c r="A36" s="23"/>
      <c r="B36" s="24" t="s">
        <v>268</v>
      </c>
      <c r="C36" s="538"/>
      <c r="D36" s="539"/>
      <c r="E36" s="540"/>
      <c r="F36" s="541"/>
      <c r="G36" s="540"/>
      <c r="H36" s="540"/>
      <c r="I36" s="540"/>
      <c r="J36" s="540"/>
      <c r="K36" s="538"/>
      <c r="L36" s="542"/>
      <c r="M36" s="541"/>
      <c r="N36" s="541"/>
      <c r="O36" s="540"/>
      <c r="P36" s="610" t="s">
        <v>674</v>
      </c>
      <c r="Q36" s="610"/>
      <c r="R36" s="610"/>
    </row>
    <row r="37" spans="7:17" ht="13.5">
      <c r="G37" s="26"/>
      <c r="Q37" s="26"/>
    </row>
  </sheetData>
  <sheetProtection password="CCCF" sheet="1" selectLockedCells="1"/>
  <mergeCells count="25">
    <mergeCell ref="B34:R34"/>
    <mergeCell ref="B4:D4"/>
    <mergeCell ref="I4:J4"/>
    <mergeCell ref="K4:M4"/>
    <mergeCell ref="K6:L6"/>
    <mergeCell ref="Q6:R6"/>
    <mergeCell ref="P4:R4"/>
    <mergeCell ref="C1:R2"/>
    <mergeCell ref="E4:H4"/>
    <mergeCell ref="M6:N6"/>
    <mergeCell ref="O6:P6"/>
    <mergeCell ref="B6:D7"/>
    <mergeCell ref="B3:D3"/>
    <mergeCell ref="I3:J3"/>
    <mergeCell ref="P3:R3"/>
    <mergeCell ref="P36:R36"/>
    <mergeCell ref="N3:O3"/>
    <mergeCell ref="N4:O4"/>
    <mergeCell ref="E6:F6"/>
    <mergeCell ref="G6:H6"/>
    <mergeCell ref="K3:M3"/>
    <mergeCell ref="I6:J6"/>
    <mergeCell ref="E3:H3"/>
    <mergeCell ref="B32:R32"/>
    <mergeCell ref="B33:R33"/>
  </mergeCells>
  <dataValidations count="1">
    <dataValidation operator="lessThanOrEqual" allowBlank="1" showInputMessage="1" showErrorMessage="1" sqref="B31:B35 S31:Z35 C31:R31 C35:R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273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SUM(O4+O15+O28+O20)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128</v>
      </c>
      <c r="D4" s="654"/>
      <c r="E4" s="654"/>
      <c r="F4" s="655" t="s">
        <v>11</v>
      </c>
      <c r="G4" s="655"/>
      <c r="H4" s="656">
        <f>SUM(J14+O14+T14+Y14)</f>
        <v>40200</v>
      </c>
      <c r="I4" s="655"/>
      <c r="J4" s="9" t="s">
        <v>1</v>
      </c>
      <c r="K4" s="9" t="s">
        <v>274</v>
      </c>
      <c r="L4" s="10"/>
      <c r="M4" s="11" t="s">
        <v>127</v>
      </c>
      <c r="N4" s="10"/>
      <c r="O4" s="657">
        <f>SUM(K14+P14+U14+Z14)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8"/>
      <c r="F5" s="38" t="s">
        <v>131</v>
      </c>
      <c r="G5" s="648" t="s">
        <v>146</v>
      </c>
      <c r="H5" s="648"/>
      <c r="I5" s="648"/>
      <c r="J5" s="649"/>
      <c r="K5" s="38" t="s">
        <v>131</v>
      </c>
      <c r="L5" s="648" t="s">
        <v>147</v>
      </c>
      <c r="M5" s="648"/>
      <c r="N5" s="648"/>
      <c r="O5" s="648"/>
      <c r="P5" s="42" t="s">
        <v>131</v>
      </c>
      <c r="Q5" s="647" t="s">
        <v>148</v>
      </c>
      <c r="R5" s="648"/>
      <c r="S5" s="648"/>
      <c r="T5" s="649"/>
      <c r="U5" s="38" t="s">
        <v>131</v>
      </c>
      <c r="V5" s="648" t="s">
        <v>132</v>
      </c>
      <c r="W5" s="648"/>
      <c r="X5" s="648"/>
      <c r="Y5" s="649"/>
      <c r="Z5" s="38" t="s">
        <v>131</v>
      </c>
      <c r="AA5" s="650" t="s">
        <v>275</v>
      </c>
      <c r="AB5" s="650"/>
      <c r="AC5" s="651"/>
    </row>
    <row r="6" spans="2:29" ht="21.75" customHeight="1">
      <c r="B6" s="135"/>
      <c r="C6" s="136" t="s">
        <v>653</v>
      </c>
      <c r="D6" s="147" t="s">
        <v>430</v>
      </c>
      <c r="E6" s="220">
        <v>2950</v>
      </c>
      <c r="F6" s="510"/>
      <c r="G6" s="1"/>
      <c r="H6" s="493" t="s">
        <v>573</v>
      </c>
      <c r="I6" s="165" t="s">
        <v>434</v>
      </c>
      <c r="J6" s="229">
        <v>950</v>
      </c>
      <c r="K6" s="510"/>
      <c r="L6" s="118"/>
      <c r="M6" s="119"/>
      <c r="N6" s="120"/>
      <c r="O6" s="233"/>
      <c r="P6" s="222"/>
      <c r="Q6" s="135"/>
      <c r="R6" s="136" t="s">
        <v>13</v>
      </c>
      <c r="S6" s="13" t="s">
        <v>616</v>
      </c>
      <c r="T6" s="229">
        <v>3400</v>
      </c>
      <c r="U6" s="510"/>
      <c r="V6" s="118"/>
      <c r="W6" s="119" t="s">
        <v>4</v>
      </c>
      <c r="X6" s="120"/>
      <c r="Y6" s="238">
        <v>1350</v>
      </c>
      <c r="Z6" s="510"/>
      <c r="AA6" s="202"/>
      <c r="AB6" s="145"/>
      <c r="AC6" s="197"/>
    </row>
    <row r="7" spans="2:29" ht="21.75" customHeight="1">
      <c r="B7" s="96"/>
      <c r="C7" s="105" t="s">
        <v>14</v>
      </c>
      <c r="D7" s="133" t="s">
        <v>430</v>
      </c>
      <c r="E7" s="221">
        <v>4050</v>
      </c>
      <c r="F7" s="225"/>
      <c r="G7" s="103"/>
      <c r="H7" s="116" t="s">
        <v>12</v>
      </c>
      <c r="I7" s="228" t="s">
        <v>620</v>
      </c>
      <c r="J7" s="230">
        <v>2600</v>
      </c>
      <c r="K7" s="225"/>
      <c r="L7" s="103"/>
      <c r="M7" s="105"/>
      <c r="N7" s="99"/>
      <c r="O7" s="234"/>
      <c r="P7" s="283"/>
      <c r="Q7" s="96"/>
      <c r="R7" s="105" t="s">
        <v>15</v>
      </c>
      <c r="S7" s="125" t="s">
        <v>590</v>
      </c>
      <c r="T7" s="230">
        <v>3400</v>
      </c>
      <c r="U7" s="225"/>
      <c r="V7" s="103"/>
      <c r="W7" s="105" t="s">
        <v>5</v>
      </c>
      <c r="X7" s="99"/>
      <c r="Y7" s="239">
        <v>1150</v>
      </c>
      <c r="Z7" s="225"/>
      <c r="AA7" s="202"/>
      <c r="AB7" s="145"/>
      <c r="AC7" s="197"/>
    </row>
    <row r="8" spans="2:29" ht="21.75" customHeight="1">
      <c r="B8" s="96"/>
      <c r="C8" s="105" t="s">
        <v>578</v>
      </c>
      <c r="D8" s="133" t="s">
        <v>430</v>
      </c>
      <c r="E8" s="221">
        <v>2150</v>
      </c>
      <c r="F8" s="225"/>
      <c r="G8" s="103"/>
      <c r="H8" s="105" t="s">
        <v>579</v>
      </c>
      <c r="I8" s="228" t="s">
        <v>435</v>
      </c>
      <c r="J8" s="230">
        <v>3500</v>
      </c>
      <c r="K8" s="515"/>
      <c r="L8" s="103"/>
      <c r="M8" s="105"/>
      <c r="N8" s="99"/>
      <c r="O8" s="234"/>
      <c r="P8" s="235"/>
      <c r="Q8" s="96"/>
      <c r="R8" s="105" t="s">
        <v>16</v>
      </c>
      <c r="S8" s="125" t="s">
        <v>618</v>
      </c>
      <c r="T8" s="230">
        <v>1850</v>
      </c>
      <c r="U8" s="225"/>
      <c r="V8" s="103"/>
      <c r="W8" s="105"/>
      <c r="X8" s="99"/>
      <c r="Y8" s="239"/>
      <c r="Z8" s="503"/>
      <c r="AA8" s="202"/>
      <c r="AB8" s="145"/>
      <c r="AC8" s="197"/>
    </row>
    <row r="9" spans="2:29" ht="21.75" customHeight="1">
      <c r="B9" s="96"/>
      <c r="C9" s="105" t="s">
        <v>26</v>
      </c>
      <c r="D9" s="133" t="s">
        <v>431</v>
      </c>
      <c r="E9" s="221">
        <v>1000</v>
      </c>
      <c r="F9" s="225"/>
      <c r="G9" s="103"/>
      <c r="H9" s="105"/>
      <c r="I9" s="228"/>
      <c r="J9" s="230"/>
      <c r="K9" s="512"/>
      <c r="L9" s="103"/>
      <c r="M9" s="105"/>
      <c r="N9" s="99"/>
      <c r="O9" s="234"/>
      <c r="P9" s="235"/>
      <c r="Q9" s="96"/>
      <c r="R9" s="105" t="s">
        <v>87</v>
      </c>
      <c r="S9" s="125" t="s">
        <v>617</v>
      </c>
      <c r="T9" s="230">
        <v>2700</v>
      </c>
      <c r="U9" s="225"/>
      <c r="V9" s="103"/>
      <c r="W9" s="103"/>
      <c r="X9" s="99"/>
      <c r="Y9" s="239"/>
      <c r="Z9" s="224"/>
      <c r="AA9" s="202"/>
      <c r="AB9" s="145"/>
      <c r="AC9" s="197"/>
    </row>
    <row r="10" spans="2:29" ht="21.75" customHeight="1">
      <c r="B10" s="96"/>
      <c r="C10" s="116" t="s">
        <v>17</v>
      </c>
      <c r="D10" s="133" t="s">
        <v>430</v>
      </c>
      <c r="E10" s="221">
        <v>1300</v>
      </c>
      <c r="F10" s="225"/>
      <c r="G10" s="103"/>
      <c r="H10" s="105"/>
      <c r="I10" s="115"/>
      <c r="J10" s="231"/>
      <c r="K10" s="503"/>
      <c r="L10" s="103"/>
      <c r="M10" s="105"/>
      <c r="N10" s="99"/>
      <c r="O10" s="234"/>
      <c r="P10" s="235"/>
      <c r="Q10" s="96"/>
      <c r="R10" s="105"/>
      <c r="S10" s="103"/>
      <c r="T10" s="95"/>
      <c r="U10" s="503"/>
      <c r="V10" s="96"/>
      <c r="W10" s="103"/>
      <c r="X10" s="99"/>
      <c r="Y10" s="239"/>
      <c r="Z10" s="224"/>
      <c r="AA10" s="202"/>
      <c r="AB10" s="145"/>
      <c r="AC10" s="197"/>
    </row>
    <row r="11" spans="2:29" ht="21.75" customHeight="1">
      <c r="B11" s="96"/>
      <c r="C11" s="218" t="s">
        <v>24</v>
      </c>
      <c r="D11" s="133" t="s">
        <v>433</v>
      </c>
      <c r="E11" s="221">
        <v>4300</v>
      </c>
      <c r="F11" s="225"/>
      <c r="G11" s="103"/>
      <c r="H11" s="105"/>
      <c r="I11" s="115"/>
      <c r="J11" s="231"/>
      <c r="K11" s="224"/>
      <c r="L11" s="103"/>
      <c r="M11" s="103"/>
      <c r="N11" s="99"/>
      <c r="O11" s="234"/>
      <c r="P11" s="235"/>
      <c r="Q11" s="96"/>
      <c r="R11" s="103"/>
      <c r="S11" s="103"/>
      <c r="T11" s="95"/>
      <c r="U11" s="224"/>
      <c r="V11" s="96"/>
      <c r="W11" s="103"/>
      <c r="X11" s="99"/>
      <c r="Y11" s="239"/>
      <c r="Z11" s="224"/>
      <c r="AA11" s="202"/>
      <c r="AB11" s="204"/>
      <c r="AC11" s="197"/>
    </row>
    <row r="12" spans="2:29" ht="21.75" customHeight="1">
      <c r="B12" s="96"/>
      <c r="C12" s="105" t="s">
        <v>25</v>
      </c>
      <c r="D12" s="133" t="s">
        <v>433</v>
      </c>
      <c r="E12" s="221">
        <v>3550</v>
      </c>
      <c r="F12" s="225"/>
      <c r="G12" s="103"/>
      <c r="H12" s="105"/>
      <c r="I12" s="115"/>
      <c r="J12" s="231"/>
      <c r="K12" s="224"/>
      <c r="L12" s="103"/>
      <c r="M12" s="103"/>
      <c r="N12" s="99"/>
      <c r="O12" s="234"/>
      <c r="P12" s="235"/>
      <c r="Q12" s="96"/>
      <c r="R12" s="103"/>
      <c r="S12" s="103"/>
      <c r="T12" s="95"/>
      <c r="U12" s="224"/>
      <c r="V12" s="96"/>
      <c r="W12" s="103"/>
      <c r="X12" s="99"/>
      <c r="Y12" s="239"/>
      <c r="Z12" s="224"/>
      <c r="AA12" s="202"/>
      <c r="AB12" s="145"/>
      <c r="AC12" s="197"/>
    </row>
    <row r="13" spans="2:29" ht="21" customHeight="1">
      <c r="B13" s="135"/>
      <c r="C13" s="1"/>
      <c r="D13" s="147"/>
      <c r="E13" s="222"/>
      <c r="F13" s="222"/>
      <c r="G13" s="679" t="s">
        <v>2</v>
      </c>
      <c r="H13" s="660"/>
      <c r="I13" s="660"/>
      <c r="J13" s="232">
        <f>SUM(J6:J12)</f>
        <v>7050</v>
      </c>
      <c r="K13" s="197">
        <f>SUM(K6:K9)</f>
        <v>0</v>
      </c>
      <c r="L13" s="1"/>
      <c r="M13" s="1"/>
      <c r="N13" s="124"/>
      <c r="O13" s="233"/>
      <c r="P13" s="222"/>
      <c r="Q13" s="135"/>
      <c r="R13" s="1"/>
      <c r="S13" s="1"/>
      <c r="T13" s="236"/>
      <c r="U13" s="197"/>
      <c r="V13" s="114"/>
      <c r="W13" s="112"/>
      <c r="X13" s="113"/>
      <c r="Y13" s="240"/>
      <c r="Z13" s="167"/>
      <c r="AA13" s="202"/>
      <c r="AB13" s="145"/>
      <c r="AC13" s="197"/>
    </row>
    <row r="14" spans="2:29" ht="21.75" customHeight="1">
      <c r="B14" s="647" t="s">
        <v>2</v>
      </c>
      <c r="C14" s="648"/>
      <c r="D14" s="648"/>
      <c r="E14" s="223">
        <f>SUM(E6:E13)</f>
        <v>19300</v>
      </c>
      <c r="F14" s="226">
        <f>SUM(F6:F12)</f>
        <v>0</v>
      </c>
      <c r="G14" s="647" t="s">
        <v>126</v>
      </c>
      <c r="H14" s="648"/>
      <c r="I14" s="648"/>
      <c r="J14" s="43">
        <f>SUM(J13+E14)</f>
        <v>26350</v>
      </c>
      <c r="K14" s="171">
        <f>SUM(F14+K13)</f>
        <v>0</v>
      </c>
      <c r="L14" s="648" t="s">
        <v>2</v>
      </c>
      <c r="M14" s="648"/>
      <c r="N14" s="649"/>
      <c r="O14" s="166">
        <f>SUM(O6:O12)</f>
        <v>0</v>
      </c>
      <c r="P14" s="226">
        <f>SUM(P6:P9)</f>
        <v>0</v>
      </c>
      <c r="Q14" s="647" t="s">
        <v>2</v>
      </c>
      <c r="R14" s="648"/>
      <c r="S14" s="648"/>
      <c r="T14" s="237">
        <f>SUM(T6:T12)</f>
        <v>11350</v>
      </c>
      <c r="U14" s="557">
        <f>SUM(U6:U10)</f>
        <v>0</v>
      </c>
      <c r="V14" s="647" t="s">
        <v>2</v>
      </c>
      <c r="W14" s="648"/>
      <c r="X14" s="649"/>
      <c r="Y14" s="241">
        <f>SUM(Y6:Y12)</f>
        <v>2500</v>
      </c>
      <c r="Z14" s="171">
        <f>SUM(Z6:Z8)</f>
        <v>0</v>
      </c>
      <c r="AA14" s="643"/>
      <c r="AB14" s="643"/>
      <c r="AC14" s="167"/>
    </row>
    <row r="15" spans="2:30" ht="27.75" customHeight="1">
      <c r="B15" s="41"/>
      <c r="C15" s="654" t="s">
        <v>129</v>
      </c>
      <c r="D15" s="654"/>
      <c r="E15" s="654"/>
      <c r="F15" s="655" t="s">
        <v>11</v>
      </c>
      <c r="G15" s="655"/>
      <c r="H15" s="656">
        <f>SUM(E19+O19+Y19)</f>
        <v>4350</v>
      </c>
      <c r="I15" s="655"/>
      <c r="J15" s="9" t="s">
        <v>1</v>
      </c>
      <c r="K15" s="9" t="s">
        <v>274</v>
      </c>
      <c r="L15" s="10"/>
      <c r="M15" s="11" t="s">
        <v>127</v>
      </c>
      <c r="N15" s="10"/>
      <c r="O15" s="657">
        <f>SUM(F19+P19+Z19)</f>
        <v>0</v>
      </c>
      <c r="P15" s="658"/>
      <c r="Q15" s="659" t="s">
        <v>1</v>
      </c>
      <c r="R15" s="659"/>
      <c r="S15" s="2"/>
      <c r="T15" s="150"/>
      <c r="U15" s="5"/>
      <c r="V15" s="2"/>
      <c r="W15" s="1"/>
      <c r="X15" s="1"/>
      <c r="Y15" s="1"/>
      <c r="Z15" s="1"/>
      <c r="AA15" s="660"/>
      <c r="AB15" s="660"/>
      <c r="AC15" s="1"/>
      <c r="AD15" s="2"/>
    </row>
    <row r="16" spans="2:29" ht="21.75" customHeight="1">
      <c r="B16" s="647" t="s">
        <v>146</v>
      </c>
      <c r="C16" s="648"/>
      <c r="D16" s="648"/>
      <c r="E16" s="648"/>
      <c r="F16" s="42" t="s">
        <v>131</v>
      </c>
      <c r="G16" s="111"/>
      <c r="H16" s="18"/>
      <c r="I16" s="39"/>
      <c r="J16" s="18"/>
      <c r="K16" s="38"/>
      <c r="L16" s="648" t="s">
        <v>147</v>
      </c>
      <c r="M16" s="648"/>
      <c r="N16" s="648"/>
      <c r="O16" s="649"/>
      <c r="P16" s="18" t="s">
        <v>131</v>
      </c>
      <c r="Q16" s="647" t="s">
        <v>148</v>
      </c>
      <c r="R16" s="648"/>
      <c r="S16" s="648"/>
      <c r="T16" s="648"/>
      <c r="U16" s="38" t="s">
        <v>131</v>
      </c>
      <c r="V16" s="648" t="s">
        <v>132</v>
      </c>
      <c r="W16" s="648"/>
      <c r="X16" s="648"/>
      <c r="Y16" s="649"/>
      <c r="Z16" s="38" t="s">
        <v>131</v>
      </c>
      <c r="AA16" s="650" t="s">
        <v>275</v>
      </c>
      <c r="AB16" s="650"/>
      <c r="AC16" s="651"/>
    </row>
    <row r="17" spans="2:29" ht="21.75" customHeight="1">
      <c r="B17" s="242"/>
      <c r="C17" s="554" t="s">
        <v>657</v>
      </c>
      <c r="D17" s="526"/>
      <c r="E17" s="562">
        <v>4000</v>
      </c>
      <c r="F17" s="510"/>
      <c r="G17" s="242"/>
      <c r="H17" s="140"/>
      <c r="I17" s="244"/>
      <c r="J17" s="248"/>
      <c r="K17" s="249"/>
      <c r="L17" s="243"/>
      <c r="M17" s="140"/>
      <c r="N17" s="246"/>
      <c r="O17" s="250"/>
      <c r="P17" s="248"/>
      <c r="Q17" s="652" t="s">
        <v>3</v>
      </c>
      <c r="R17" s="653"/>
      <c r="S17" s="653"/>
      <c r="T17" s="254"/>
      <c r="U17" s="256"/>
      <c r="V17" s="243"/>
      <c r="W17" s="140" t="s">
        <v>22</v>
      </c>
      <c r="X17" s="246"/>
      <c r="Y17" s="250">
        <v>350</v>
      </c>
      <c r="Z17" s="510"/>
      <c r="AA17" s="202"/>
      <c r="AB17" s="146" t="s">
        <v>643</v>
      </c>
      <c r="AC17" s="209"/>
    </row>
    <row r="18" spans="2:29" ht="21.75" customHeight="1">
      <c r="B18" s="114"/>
      <c r="C18" s="206"/>
      <c r="D18" s="206"/>
      <c r="E18" s="247"/>
      <c r="F18" s="521"/>
      <c r="G18" s="114"/>
      <c r="H18" s="162"/>
      <c r="I18" s="245"/>
      <c r="J18" s="184"/>
      <c r="K18" s="251"/>
      <c r="L18" s="112"/>
      <c r="M18" s="112"/>
      <c r="N18" s="113"/>
      <c r="O18" s="252"/>
      <c r="P18" s="184"/>
      <c r="Q18" s="642"/>
      <c r="R18" s="643"/>
      <c r="S18" s="643"/>
      <c r="T18" s="255"/>
      <c r="U18" s="251"/>
      <c r="V18" s="112"/>
      <c r="W18" s="112"/>
      <c r="X18" s="113"/>
      <c r="Y18" s="252"/>
      <c r="Z18" s="262"/>
      <c r="AA18" s="202"/>
      <c r="AB18" s="645" t="s">
        <v>663</v>
      </c>
      <c r="AC18" s="646"/>
    </row>
    <row r="19" spans="2:29" ht="21.75" customHeight="1">
      <c r="B19" s="642" t="s">
        <v>2</v>
      </c>
      <c r="C19" s="643"/>
      <c r="D19" s="643"/>
      <c r="E19" s="247">
        <f>SUM(E17:E18)</f>
        <v>4000</v>
      </c>
      <c r="F19" s="523">
        <f>SUM(F17:F18)</f>
        <v>0</v>
      </c>
      <c r="G19" s="642"/>
      <c r="H19" s="643"/>
      <c r="I19" s="644"/>
      <c r="J19" s="169"/>
      <c r="K19" s="253"/>
      <c r="L19" s="643" t="s">
        <v>2</v>
      </c>
      <c r="M19" s="643"/>
      <c r="N19" s="644"/>
      <c r="O19" s="240"/>
      <c r="P19" s="184"/>
      <c r="Q19" s="642"/>
      <c r="R19" s="643"/>
      <c r="S19" s="643"/>
      <c r="T19" s="247"/>
      <c r="U19" s="253"/>
      <c r="V19" s="643" t="s">
        <v>2</v>
      </c>
      <c r="W19" s="643"/>
      <c r="X19" s="644"/>
      <c r="Y19" s="240">
        <f>SUM(Y17:Y17)</f>
        <v>350</v>
      </c>
      <c r="Z19" s="184">
        <f>SUM(Z17)</f>
        <v>0</v>
      </c>
      <c r="AA19" s="642"/>
      <c r="AB19" s="643"/>
      <c r="AC19" s="168"/>
    </row>
    <row r="20" spans="2:54" ht="27.75" customHeight="1">
      <c r="B20" s="2"/>
      <c r="C20" s="654" t="s">
        <v>130</v>
      </c>
      <c r="D20" s="654"/>
      <c r="E20" s="654"/>
      <c r="F20" s="655" t="s">
        <v>11</v>
      </c>
      <c r="G20" s="655"/>
      <c r="H20" s="656">
        <f>SUM(J27+Y27)</f>
        <v>9850</v>
      </c>
      <c r="I20" s="655"/>
      <c r="J20" s="9" t="s">
        <v>1</v>
      </c>
      <c r="K20" s="9" t="s">
        <v>276</v>
      </c>
      <c r="L20" s="10"/>
      <c r="M20" s="11" t="s">
        <v>127</v>
      </c>
      <c r="N20" s="10"/>
      <c r="O20" s="657">
        <f>SUM(K27+Z27)</f>
        <v>0</v>
      </c>
      <c r="P20" s="658"/>
      <c r="Q20" s="659" t="s">
        <v>1</v>
      </c>
      <c r="R20" s="659"/>
      <c r="S20" s="2"/>
      <c r="T20" s="5"/>
      <c r="U20" s="5"/>
      <c r="V20" s="2"/>
      <c r="W20" s="2"/>
      <c r="X20" s="2"/>
      <c r="Y20" s="2"/>
      <c r="Z20" s="2"/>
      <c r="AA20" s="660"/>
      <c r="AB20" s="660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47" t="s">
        <v>146</v>
      </c>
      <c r="C21" s="648"/>
      <c r="D21" s="648"/>
      <c r="E21" s="648"/>
      <c r="F21" s="38" t="s">
        <v>131</v>
      </c>
      <c r="G21" s="648" t="s">
        <v>146</v>
      </c>
      <c r="H21" s="648"/>
      <c r="I21" s="648"/>
      <c r="J21" s="649"/>
      <c r="K21" s="38" t="s">
        <v>131</v>
      </c>
      <c r="L21" s="648" t="s">
        <v>147</v>
      </c>
      <c r="M21" s="648"/>
      <c r="N21" s="648"/>
      <c r="O21" s="649"/>
      <c r="P21" s="18" t="s">
        <v>131</v>
      </c>
      <c r="Q21" s="647" t="s">
        <v>148</v>
      </c>
      <c r="R21" s="648"/>
      <c r="S21" s="648"/>
      <c r="T21" s="648"/>
      <c r="U21" s="38" t="s">
        <v>131</v>
      </c>
      <c r="V21" s="648" t="s">
        <v>132</v>
      </c>
      <c r="W21" s="648"/>
      <c r="X21" s="648"/>
      <c r="Y21" s="649"/>
      <c r="Z21" s="38" t="s">
        <v>131</v>
      </c>
      <c r="AA21" s="650" t="s">
        <v>275</v>
      </c>
      <c r="AB21" s="650"/>
      <c r="AC21" s="651"/>
    </row>
    <row r="22" spans="2:29" ht="21.75" customHeight="1">
      <c r="B22" s="242"/>
      <c r="C22" s="140" t="s">
        <v>438</v>
      </c>
      <c r="D22" s="411" t="s">
        <v>435</v>
      </c>
      <c r="E22" s="250">
        <v>2550</v>
      </c>
      <c r="F22" s="510"/>
      <c r="G22" s="118"/>
      <c r="H22" s="136" t="s">
        <v>0</v>
      </c>
      <c r="I22" s="165" t="s">
        <v>435</v>
      </c>
      <c r="J22" s="220">
        <v>1450</v>
      </c>
      <c r="K22" s="510"/>
      <c r="L22" s="1"/>
      <c r="M22" s="136"/>
      <c r="N22" s="1"/>
      <c r="O22" s="229"/>
      <c r="P22" s="194"/>
      <c r="Q22" s="117"/>
      <c r="R22" s="119"/>
      <c r="S22" s="120"/>
      <c r="T22" s="233"/>
      <c r="U22" s="219"/>
      <c r="V22" s="117"/>
      <c r="W22" s="119" t="s">
        <v>436</v>
      </c>
      <c r="X22" s="120"/>
      <c r="Y22" s="238">
        <v>500</v>
      </c>
      <c r="Z22" s="510"/>
      <c r="AA22" s="202"/>
      <c r="AB22" s="145"/>
      <c r="AC22" s="205"/>
    </row>
    <row r="23" spans="2:29" ht="21.75" customHeight="1">
      <c r="B23" s="109"/>
      <c r="C23" s="136" t="s">
        <v>19</v>
      </c>
      <c r="D23" s="368" t="s">
        <v>435</v>
      </c>
      <c r="E23" s="238">
        <v>1050</v>
      </c>
      <c r="F23" s="225"/>
      <c r="G23" s="103"/>
      <c r="H23" s="105" t="s">
        <v>18</v>
      </c>
      <c r="I23" s="261" t="s">
        <v>437</v>
      </c>
      <c r="J23" s="239">
        <v>1300</v>
      </c>
      <c r="K23" s="225"/>
      <c r="L23" s="103"/>
      <c r="M23" s="103"/>
      <c r="N23" s="103"/>
      <c r="O23" s="230"/>
      <c r="P23" s="268"/>
      <c r="Q23" s="96"/>
      <c r="R23" s="103"/>
      <c r="S23" s="99"/>
      <c r="T23" s="263"/>
      <c r="U23" s="265"/>
      <c r="V23" s="96"/>
      <c r="W23" s="105" t="s">
        <v>88</v>
      </c>
      <c r="X23" s="99"/>
      <c r="Y23" s="239">
        <v>150</v>
      </c>
      <c r="Z23" s="225"/>
      <c r="AA23" s="202"/>
      <c r="AB23" s="145"/>
      <c r="AC23" s="205"/>
    </row>
    <row r="24" spans="2:29" ht="21.75" customHeight="1">
      <c r="B24" s="96"/>
      <c r="C24" s="105" t="s">
        <v>20</v>
      </c>
      <c r="D24" s="261" t="s">
        <v>437</v>
      </c>
      <c r="E24" s="239">
        <v>1250</v>
      </c>
      <c r="F24" s="225"/>
      <c r="G24" s="103"/>
      <c r="H24" s="105" t="s">
        <v>23</v>
      </c>
      <c r="I24" s="261" t="s">
        <v>435</v>
      </c>
      <c r="J24" s="239">
        <v>1450</v>
      </c>
      <c r="K24" s="225"/>
      <c r="L24" s="103"/>
      <c r="M24" s="103"/>
      <c r="N24" s="103"/>
      <c r="O24" s="230"/>
      <c r="P24" s="268"/>
      <c r="Q24" s="96"/>
      <c r="R24" s="103"/>
      <c r="S24" s="99"/>
      <c r="T24" s="263"/>
      <c r="U24" s="265"/>
      <c r="V24" s="96"/>
      <c r="W24" s="105" t="s">
        <v>21</v>
      </c>
      <c r="X24" s="99"/>
      <c r="Y24" s="239">
        <v>150</v>
      </c>
      <c r="Z24" s="225"/>
      <c r="AA24" s="202"/>
      <c r="AB24" s="145"/>
      <c r="AC24" s="205"/>
    </row>
    <row r="25" spans="2:29" ht="21.75" customHeight="1">
      <c r="B25" s="96"/>
      <c r="C25" s="105"/>
      <c r="D25" s="103"/>
      <c r="E25" s="221"/>
      <c r="F25" s="502"/>
      <c r="G25" s="96"/>
      <c r="H25" s="343"/>
      <c r="I25" s="343"/>
      <c r="J25" s="413"/>
      <c r="K25" s="503"/>
      <c r="L25" s="96"/>
      <c r="M25" s="103"/>
      <c r="N25" s="103"/>
      <c r="O25" s="230"/>
      <c r="P25" s="268"/>
      <c r="Q25" s="96"/>
      <c r="R25" s="103"/>
      <c r="S25" s="99"/>
      <c r="T25" s="263"/>
      <c r="U25" s="265"/>
      <c r="V25" s="96"/>
      <c r="W25" s="103"/>
      <c r="X25" s="99"/>
      <c r="Y25" s="266"/>
      <c r="Z25" s="503"/>
      <c r="AA25" s="135"/>
      <c r="AB25" s="148"/>
      <c r="AC25" s="205"/>
    </row>
    <row r="26" spans="2:29" ht="21" customHeight="1">
      <c r="B26" s="114"/>
      <c r="C26" s="672"/>
      <c r="D26" s="672"/>
      <c r="E26" s="247"/>
      <c r="F26" s="260"/>
      <c r="G26" s="642" t="s">
        <v>72</v>
      </c>
      <c r="H26" s="643"/>
      <c r="I26" s="644"/>
      <c r="J26" s="240">
        <f>SUM(J22:J24)</f>
        <v>4200</v>
      </c>
      <c r="K26" s="167">
        <f>SUM(K22:K25)</f>
        <v>0</v>
      </c>
      <c r="L26" s="114"/>
      <c r="M26" s="112"/>
      <c r="N26" s="112"/>
      <c r="O26" s="269"/>
      <c r="P26" s="184"/>
      <c r="Q26" s="642"/>
      <c r="R26" s="643"/>
      <c r="S26" s="644"/>
      <c r="T26" s="264"/>
      <c r="U26" s="267"/>
      <c r="V26" s="114"/>
      <c r="W26" s="112"/>
      <c r="X26" s="113"/>
      <c r="Y26" s="240"/>
      <c r="Z26" s="167"/>
      <c r="AA26" s="135"/>
      <c r="AB26" s="207"/>
      <c r="AC26" s="205"/>
    </row>
    <row r="27" spans="2:29" ht="21.75" customHeight="1">
      <c r="B27" s="642" t="s">
        <v>2</v>
      </c>
      <c r="C27" s="643"/>
      <c r="D27" s="643"/>
      <c r="E27" s="247">
        <f>SUM(E22:E26)</f>
        <v>4850</v>
      </c>
      <c r="F27" s="259">
        <f>SUM(F22:F26)</f>
        <v>0</v>
      </c>
      <c r="G27" s="642" t="s">
        <v>126</v>
      </c>
      <c r="H27" s="643"/>
      <c r="I27" s="644"/>
      <c r="J27" s="240">
        <f>SUM(J26+E27)</f>
        <v>9050</v>
      </c>
      <c r="K27" s="167">
        <f>SUM(F27+K26)</f>
        <v>0</v>
      </c>
      <c r="L27" s="642"/>
      <c r="M27" s="643"/>
      <c r="N27" s="643"/>
      <c r="O27" s="270"/>
      <c r="P27" s="184"/>
      <c r="Q27" s="642"/>
      <c r="R27" s="643"/>
      <c r="S27" s="644"/>
      <c r="T27" s="169"/>
      <c r="U27" s="262"/>
      <c r="V27" s="642" t="s">
        <v>2</v>
      </c>
      <c r="W27" s="643"/>
      <c r="X27" s="644"/>
      <c r="Y27" s="240">
        <f>SUM(Y22:Y24)</f>
        <v>800</v>
      </c>
      <c r="Z27" s="184">
        <f>SUM(Z22:Z24)</f>
        <v>0</v>
      </c>
      <c r="AA27" s="642"/>
      <c r="AB27" s="643"/>
      <c r="AC27" s="170"/>
    </row>
    <row r="28" spans="2:30" ht="27.75" customHeight="1">
      <c r="B28" s="41"/>
      <c r="C28" s="654" t="s">
        <v>427</v>
      </c>
      <c r="D28" s="654"/>
      <c r="E28" s="654"/>
      <c r="F28" s="655" t="s">
        <v>11</v>
      </c>
      <c r="G28" s="655"/>
      <c r="H28" s="656">
        <f>SUM(E31+O31+Y31)</f>
        <v>1250</v>
      </c>
      <c r="I28" s="655"/>
      <c r="J28" s="9" t="s">
        <v>1</v>
      </c>
      <c r="K28" s="9" t="s">
        <v>276</v>
      </c>
      <c r="L28" s="10"/>
      <c r="M28" s="11" t="s">
        <v>127</v>
      </c>
      <c r="N28" s="10"/>
      <c r="O28" s="657">
        <f>SUM(F31+P31+Z31)</f>
        <v>0</v>
      </c>
      <c r="P28" s="658"/>
      <c r="Q28" s="659" t="s">
        <v>1</v>
      </c>
      <c r="R28" s="659"/>
      <c r="S28" s="2"/>
      <c r="T28" s="150"/>
      <c r="U28" s="5"/>
      <c r="V28" s="2"/>
      <c r="W28" s="1"/>
      <c r="X28" s="1"/>
      <c r="Y28" s="1"/>
      <c r="Z28" s="1"/>
      <c r="AA28" s="660"/>
      <c r="AB28" s="660"/>
      <c r="AC28" s="1"/>
      <c r="AD28" s="2"/>
    </row>
    <row r="29" spans="2:29" ht="21.75" customHeight="1">
      <c r="B29" s="647" t="s">
        <v>146</v>
      </c>
      <c r="C29" s="648"/>
      <c r="D29" s="648"/>
      <c r="E29" s="648"/>
      <c r="F29" s="42" t="s">
        <v>131</v>
      </c>
      <c r="G29" s="111"/>
      <c r="H29" s="18"/>
      <c r="I29" s="39"/>
      <c r="J29" s="18"/>
      <c r="K29" s="38"/>
      <c r="L29" s="648" t="s">
        <v>147</v>
      </c>
      <c r="M29" s="648"/>
      <c r="N29" s="648"/>
      <c r="O29" s="649"/>
      <c r="P29" s="18" t="s">
        <v>131</v>
      </c>
      <c r="Q29" s="647" t="s">
        <v>148</v>
      </c>
      <c r="R29" s="648"/>
      <c r="S29" s="648"/>
      <c r="T29" s="648"/>
      <c r="U29" s="38" t="s">
        <v>131</v>
      </c>
      <c r="V29" s="648" t="s">
        <v>132</v>
      </c>
      <c r="W29" s="648"/>
      <c r="X29" s="648"/>
      <c r="Y29" s="649"/>
      <c r="Z29" s="18" t="s">
        <v>131</v>
      </c>
      <c r="AA29" s="661" t="s">
        <v>275</v>
      </c>
      <c r="AB29" s="650"/>
      <c r="AC29" s="651"/>
    </row>
    <row r="30" spans="2:29" ht="21.75" customHeight="1">
      <c r="B30" s="111"/>
      <c r="C30" s="501" t="s">
        <v>428</v>
      </c>
      <c r="D30" s="504" t="s">
        <v>429</v>
      </c>
      <c r="E30" s="223">
        <v>1250</v>
      </c>
      <c r="F30" s="522"/>
      <c r="G30" s="111"/>
      <c r="H30" s="501"/>
      <c r="I30" s="505"/>
      <c r="J30" s="299"/>
      <c r="K30" s="387"/>
      <c r="L30" s="18"/>
      <c r="M30" s="501"/>
      <c r="N30" s="39"/>
      <c r="O30" s="241"/>
      <c r="P30" s="506"/>
      <c r="Q30" s="670"/>
      <c r="R30" s="671"/>
      <c r="S30" s="671"/>
      <c r="T30" s="507"/>
      <c r="U30" s="508"/>
      <c r="V30" s="18"/>
      <c r="W30" s="501"/>
      <c r="X30" s="39"/>
      <c r="Y30" s="241"/>
      <c r="Z30" s="509"/>
      <c r="AA30" s="173"/>
      <c r="AB30" s="145"/>
      <c r="AC30" s="205"/>
    </row>
    <row r="31" spans="2:29" ht="21.75" customHeight="1">
      <c r="B31" s="642" t="s">
        <v>2</v>
      </c>
      <c r="C31" s="643"/>
      <c r="D31" s="643"/>
      <c r="E31" s="247">
        <f>SUM(E30:E30)</f>
        <v>1250</v>
      </c>
      <c r="F31" s="523">
        <f>SUM(F30:F30)</f>
        <v>0</v>
      </c>
      <c r="G31" s="642"/>
      <c r="H31" s="643"/>
      <c r="I31" s="644"/>
      <c r="J31" s="169"/>
      <c r="K31" s="253"/>
      <c r="L31" s="643"/>
      <c r="M31" s="643"/>
      <c r="N31" s="644"/>
      <c r="O31" s="240">
        <f>SUM(O30:O30)</f>
        <v>0</v>
      </c>
      <c r="P31" s="184">
        <f>SUM(P30)</f>
        <v>0</v>
      </c>
      <c r="Q31" s="642"/>
      <c r="R31" s="643"/>
      <c r="S31" s="643"/>
      <c r="T31" s="247"/>
      <c r="U31" s="253"/>
      <c r="V31" s="643"/>
      <c r="W31" s="643"/>
      <c r="X31" s="644"/>
      <c r="Y31" s="240">
        <f>SUM(Y30:Y30)</f>
        <v>0</v>
      </c>
      <c r="Z31" s="167">
        <f>SUM(Z30)</f>
        <v>0</v>
      </c>
      <c r="AA31" s="642"/>
      <c r="AB31" s="643"/>
      <c r="AC31" s="168"/>
    </row>
    <row r="32" spans="2:30" ht="13.5" customHeight="1">
      <c r="B32" s="14" t="s">
        <v>625</v>
      </c>
      <c r="C32" s="13"/>
      <c r="D32" s="1"/>
      <c r="E32" s="233"/>
      <c r="F32" s="524"/>
      <c r="G32" s="1"/>
      <c r="H32" s="1"/>
      <c r="I32" s="1"/>
      <c r="J32" s="233"/>
      <c r="K32" s="525"/>
      <c r="L32" s="1"/>
      <c r="M32" s="1"/>
      <c r="N32" s="1"/>
      <c r="O32" s="233"/>
      <c r="P32" s="195"/>
      <c r="Q32" s="1"/>
      <c r="R32" s="1"/>
      <c r="S32" s="1"/>
      <c r="T32" s="233"/>
      <c r="U32" s="525"/>
      <c r="V32" s="1"/>
      <c r="W32" s="1"/>
      <c r="X32" s="1"/>
      <c r="Y32" s="233"/>
      <c r="Z32" s="195"/>
      <c r="AA32" s="110"/>
      <c r="AB32" s="41"/>
      <c r="AC32" s="7"/>
      <c r="AD32" s="110"/>
    </row>
    <row r="33" spans="2:29" ht="14.25" customHeight="1">
      <c r="B33" s="677" t="s">
        <v>629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4.25" customHeight="1">
      <c r="B34" s="677" t="s">
        <v>626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9" ht="13.5">
      <c r="B35" s="677" t="s">
        <v>627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</row>
    <row r="36" spans="2:26" ht="8.25" customHeight="1">
      <c r="B36" s="14"/>
      <c r="C36" s="1"/>
      <c r="D36" s="1"/>
      <c r="E36" s="233"/>
      <c r="F36" s="524"/>
      <c r="G36" s="1"/>
      <c r="H36" s="1"/>
      <c r="I36" s="1"/>
      <c r="J36" s="233"/>
      <c r="K36" s="525"/>
      <c r="L36" s="1"/>
      <c r="M36" s="1"/>
      <c r="N36" s="1"/>
      <c r="O36" s="233"/>
      <c r="P36" s="195"/>
      <c r="Q36" s="1"/>
      <c r="R36" s="1"/>
      <c r="S36" s="1"/>
      <c r="T36" s="233"/>
      <c r="U36" s="525"/>
      <c r="V36" s="1"/>
      <c r="W36" s="1"/>
      <c r="X36" s="1"/>
      <c r="Y36" s="233"/>
      <c r="Z36" s="195"/>
    </row>
    <row r="37" spans="2:30" ht="14.25">
      <c r="B37" s="94" t="s">
        <v>376</v>
      </c>
      <c r="C37" s="2"/>
      <c r="E37" s="2"/>
      <c r="F37" s="2"/>
      <c r="J37" s="2"/>
      <c r="K37" s="2"/>
      <c r="M37" s="2"/>
      <c r="O37" s="2"/>
      <c r="P37" s="2"/>
      <c r="R37" s="1"/>
      <c r="T37" s="150"/>
      <c r="U37" s="5"/>
      <c r="AB37" s="41" t="str">
        <f>'表紙'!P36</f>
        <v>（2021年2月現在）</v>
      </c>
      <c r="AC37" s="7" t="s">
        <v>377</v>
      </c>
      <c r="AD37" s="110"/>
    </row>
  </sheetData>
  <sheetProtection password="CCCF" sheet="1" selectLockedCells="1"/>
  <mergeCells count="92"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  <mergeCell ref="G5:J5"/>
    <mergeCell ref="E3:G3"/>
    <mergeCell ref="W3:Y3"/>
    <mergeCell ref="H3:M3"/>
    <mergeCell ref="N2:P2"/>
    <mergeCell ref="N3:P3"/>
    <mergeCell ref="E2:G2"/>
    <mergeCell ref="H2:M2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AA31:AB31"/>
    <mergeCell ref="AA20:AB20"/>
    <mergeCell ref="AA21:AC21"/>
    <mergeCell ref="AA27:AB27"/>
    <mergeCell ref="AA28:AB28"/>
    <mergeCell ref="AA29:AC29"/>
    <mergeCell ref="C15:E15"/>
    <mergeCell ref="F15:G15"/>
    <mergeCell ref="H15:I15"/>
    <mergeCell ref="O15:P15"/>
    <mergeCell ref="Q15:R15"/>
    <mergeCell ref="AA15:AB15"/>
    <mergeCell ref="B16:E16"/>
    <mergeCell ref="L16:O16"/>
    <mergeCell ref="Q16:T16"/>
    <mergeCell ref="V16:Y16"/>
    <mergeCell ref="AA16:AC16"/>
    <mergeCell ref="Q17:S17"/>
    <mergeCell ref="AA19:AB19"/>
    <mergeCell ref="Q18:S18"/>
    <mergeCell ref="B19:D19"/>
    <mergeCell ref="G19:I19"/>
    <mergeCell ref="L19:N19"/>
    <mergeCell ref="Q19:S19"/>
    <mergeCell ref="V19:X19"/>
    <mergeCell ref="AB18:AC18"/>
  </mergeCells>
  <conditionalFormatting sqref="F6">
    <cfRule type="expression" priority="45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7" dxfId="0" stopIfTrue="1">
      <formula>F8&gt;E8</formula>
    </cfRule>
  </conditionalFormatting>
  <conditionalFormatting sqref="F9">
    <cfRule type="expression" priority="36" dxfId="0" stopIfTrue="1">
      <formula>F9&gt;E9</formula>
    </cfRule>
  </conditionalFormatting>
  <conditionalFormatting sqref="F10">
    <cfRule type="expression" priority="35" dxfId="0" stopIfTrue="1">
      <formula>F10&gt;E10</formula>
    </cfRule>
  </conditionalFormatting>
  <conditionalFormatting sqref="F11">
    <cfRule type="expression" priority="34" dxfId="0" stopIfTrue="1">
      <formula>F11&gt;E11</formula>
    </cfRule>
  </conditionalFormatting>
  <conditionalFormatting sqref="F12">
    <cfRule type="expression" priority="33" dxfId="0" stopIfTrue="1">
      <formula>F12&gt;E12</formula>
    </cfRule>
  </conditionalFormatting>
  <conditionalFormatting sqref="K6">
    <cfRule type="expression" priority="31" dxfId="0" stopIfTrue="1">
      <formula>K6&gt;J6</formula>
    </cfRule>
  </conditionalFormatting>
  <conditionalFormatting sqref="K7">
    <cfRule type="expression" priority="30" dxfId="0" stopIfTrue="1">
      <formula>K7&gt;J7</formula>
    </cfRule>
  </conditionalFormatting>
  <conditionalFormatting sqref="K8">
    <cfRule type="expression" priority="29" dxfId="0" stopIfTrue="1">
      <formula>K8&gt;J8</formula>
    </cfRule>
  </conditionalFormatting>
  <conditionalFormatting sqref="U6">
    <cfRule type="expression" priority="27" dxfId="0" stopIfTrue="1">
      <formula>U6&gt;T6</formula>
    </cfRule>
  </conditionalFormatting>
  <conditionalFormatting sqref="U7">
    <cfRule type="expression" priority="26" dxfId="0" stopIfTrue="1">
      <formula>U7&gt;T7</formula>
    </cfRule>
  </conditionalFormatting>
  <conditionalFormatting sqref="U8">
    <cfRule type="expression" priority="25" dxfId="0" stopIfTrue="1">
      <formula>U8&gt;T8</formula>
    </cfRule>
  </conditionalFormatting>
  <conditionalFormatting sqref="U9">
    <cfRule type="expression" priority="24" dxfId="0" stopIfTrue="1">
      <formula>U9&gt;T9</formula>
    </cfRule>
  </conditionalFormatting>
  <conditionalFormatting sqref="Z6">
    <cfRule type="expression" priority="23" dxfId="0" stopIfTrue="1">
      <formula>Z6&gt;Y6</formula>
    </cfRule>
  </conditionalFormatting>
  <conditionalFormatting sqref="Z7">
    <cfRule type="expression" priority="22" dxfId="0" stopIfTrue="1">
      <formula>Z7&gt;Y7</formula>
    </cfRule>
  </conditionalFormatting>
  <conditionalFormatting sqref="F17">
    <cfRule type="expression" priority="17" dxfId="0" stopIfTrue="1">
      <formula>F17&gt;E17</formula>
    </cfRule>
  </conditionalFormatting>
  <conditionalFormatting sqref="F30">
    <cfRule type="expression" priority="12" dxfId="0" stopIfTrue="1">
      <formula>F30&gt;E30</formula>
    </cfRule>
  </conditionalFormatting>
  <conditionalFormatting sqref="F22">
    <cfRule type="expression" priority="11" dxfId="0" stopIfTrue="1">
      <formula>F22&gt;E22</formula>
    </cfRule>
  </conditionalFormatting>
  <conditionalFormatting sqref="F23">
    <cfRule type="expression" priority="10" dxfId="0" stopIfTrue="1">
      <formula>F23&gt;E23</formula>
    </cfRule>
  </conditionalFormatting>
  <conditionalFormatting sqref="F24">
    <cfRule type="expression" priority="9" dxfId="0" stopIfTrue="1">
      <formula>F24&gt;E24</formula>
    </cfRule>
  </conditionalFormatting>
  <conditionalFormatting sqref="K22">
    <cfRule type="expression" priority="8" dxfId="0" stopIfTrue="1">
      <formula>K22&gt;J22</formula>
    </cfRule>
  </conditionalFormatting>
  <conditionalFormatting sqref="K23">
    <cfRule type="expression" priority="7" dxfId="0" stopIfTrue="1">
      <formula>K23&gt;J23</formula>
    </cfRule>
  </conditionalFormatting>
  <conditionalFormatting sqref="K24">
    <cfRule type="expression" priority="6" dxfId="0" stopIfTrue="1">
      <formula>K24&gt;J24</formula>
    </cfRule>
  </conditionalFormatting>
  <conditionalFormatting sqref="Z22">
    <cfRule type="expression" priority="5" dxfId="0" stopIfTrue="1">
      <formula>Z22&gt;Y22</formula>
    </cfRule>
  </conditionalFormatting>
  <conditionalFormatting sqref="Z23">
    <cfRule type="expression" priority="4" dxfId="0" stopIfTrue="1">
      <formula>Z23&gt;Y23</formula>
    </cfRule>
  </conditionalFormatting>
  <conditionalFormatting sqref="Z24">
    <cfRule type="expression" priority="3" dxfId="0" stopIfTrue="1">
      <formula>Z24&gt;Y24</formula>
    </cfRule>
  </conditionalFormatting>
  <conditionalFormatting sqref="Z17">
    <cfRule type="expression" priority="2" dxfId="0" stopIfTrue="1">
      <formula>Z17&gt;Y17</formula>
    </cfRule>
  </conditionalFormatting>
  <conditionalFormatting sqref="F18">
    <cfRule type="expression" priority="1" dxfId="0" stopIfTrue="1">
      <formula>F18&gt;E18</formula>
    </cfRule>
  </conditionalFormatting>
  <dataValidations count="5">
    <dataValidation operator="lessThanOrEqual" allowBlank="1" showInputMessage="1" showErrorMessage="1" sqref="C13:F16 C1:F5 H1:K5 M1:P5 R1:U5 W1:Z5 C26:Z27 A37:IV65536 C36:Z36 Z18:Z19 F28:F29 A28:E31 F31 C19:Y19 C20:Z21 G28:IV31 B32:B36 C32:Z32 AB19:AC27 M10:P16 H10:K16 R11:U16 G1:G16 L1:L16 Q1:Q16 V1:V16 W9:Z16 A1:B27 AA1:AA27 AD1:IV27 AB1:AC16"/>
    <dataValidation type="custom" operator="lessThanOrEqual" allowBlank="1" showInputMessage="1" showErrorMessage="1" sqref="P17 U10 P6:P9 P22 U22 Z8">
      <formula1>AND(P17&lt;=O17,MOD(P17,50)=0)</formula1>
    </dataValidation>
    <dataValidation type="custom" operator="lessThanOrEqual" allowBlank="1" showInputMessage="1" showErrorMessage="1" sqref="K25">
      <formula1>AND(K25&lt;=E26,MOD(K25,50)=0)</formula1>
    </dataValidation>
    <dataValidation errorStyle="warning" operator="lessThanOrEqual" showInputMessage="1" showErrorMessage="1" errorTitle="折込数オーバー" error="入力した折込数が満数を超えています。" sqref="H9:K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8 U6:U9 Z6:Z7 F17:F18 F22:F24 K22:K24 Z17 Z22:Z24 F30 F6:F12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277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SUM(O4+O24)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142</v>
      </c>
      <c r="D4" s="654"/>
      <c r="E4" s="654"/>
      <c r="F4" s="655" t="s">
        <v>11</v>
      </c>
      <c r="G4" s="655"/>
      <c r="H4" s="656">
        <f>SUM(J23+O23+T23+Y23)</f>
        <v>84650</v>
      </c>
      <c r="I4" s="656"/>
      <c r="J4" s="9" t="s">
        <v>1</v>
      </c>
      <c r="K4" s="9" t="s">
        <v>276</v>
      </c>
      <c r="L4" s="10"/>
      <c r="M4" s="11" t="s">
        <v>127</v>
      </c>
      <c r="N4" s="10"/>
      <c r="O4" s="657">
        <f>SUM(K23+P23+U23+Z23)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8"/>
      <c r="F5" s="38" t="s">
        <v>131</v>
      </c>
      <c r="G5" s="647" t="s">
        <v>146</v>
      </c>
      <c r="H5" s="648"/>
      <c r="I5" s="648"/>
      <c r="J5" s="649"/>
      <c r="K5" s="19" t="s">
        <v>131</v>
      </c>
      <c r="L5" s="648" t="s">
        <v>147</v>
      </c>
      <c r="M5" s="648"/>
      <c r="N5" s="648"/>
      <c r="O5" s="648"/>
      <c r="P5" s="3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27" t="s">
        <v>392</v>
      </c>
      <c r="C6" s="271" t="s">
        <v>27</v>
      </c>
      <c r="D6" s="213" t="s">
        <v>505</v>
      </c>
      <c r="E6" s="220">
        <v>4750</v>
      </c>
      <c r="F6" s="510"/>
      <c r="G6" s="348"/>
      <c r="H6" s="392" t="s">
        <v>31</v>
      </c>
      <c r="I6" s="393" t="s">
        <v>504</v>
      </c>
      <c r="J6" s="562">
        <v>2250</v>
      </c>
      <c r="K6" s="510"/>
      <c r="L6" s="243"/>
      <c r="M6" s="563" t="s">
        <v>144</v>
      </c>
      <c r="N6" s="564" t="s">
        <v>634</v>
      </c>
      <c r="O6" s="531">
        <v>3800</v>
      </c>
      <c r="P6" s="517"/>
      <c r="Q6" s="96"/>
      <c r="R6" s="568" t="s">
        <v>134</v>
      </c>
      <c r="S6" s="569" t="s">
        <v>494</v>
      </c>
      <c r="T6" s="529">
        <v>1200</v>
      </c>
      <c r="U6" s="517"/>
      <c r="V6" s="1"/>
      <c r="W6" s="101" t="s">
        <v>649</v>
      </c>
      <c r="X6" s="520"/>
      <c r="Y6" s="527">
        <v>350</v>
      </c>
      <c r="Z6" s="515"/>
      <c r="AA6" s="179"/>
      <c r="AB6" s="146" t="s">
        <v>409</v>
      </c>
      <c r="AC6" s="209"/>
    </row>
    <row r="7" spans="2:29" ht="21.75" customHeight="1">
      <c r="B7" s="131"/>
      <c r="C7" s="552" t="s">
        <v>29</v>
      </c>
      <c r="D7" s="272" t="s">
        <v>440</v>
      </c>
      <c r="E7" s="221">
        <v>2500</v>
      </c>
      <c r="F7" s="225"/>
      <c r="G7" s="391"/>
      <c r="H7" s="273" t="s">
        <v>198</v>
      </c>
      <c r="I7" s="272" t="s">
        <v>430</v>
      </c>
      <c r="J7" s="230">
        <v>2100</v>
      </c>
      <c r="K7" s="225"/>
      <c r="L7" s="102"/>
      <c r="M7" s="565" t="s">
        <v>271</v>
      </c>
      <c r="N7" s="566"/>
      <c r="O7" s="221">
        <v>650</v>
      </c>
      <c r="P7" s="515"/>
      <c r="Q7" s="96"/>
      <c r="R7" s="568" t="s">
        <v>32</v>
      </c>
      <c r="S7" s="569" t="s">
        <v>675</v>
      </c>
      <c r="T7" s="529">
        <v>1600</v>
      </c>
      <c r="U7" s="515"/>
      <c r="V7" s="103"/>
      <c r="W7" s="492" t="s">
        <v>650</v>
      </c>
      <c r="X7" s="520"/>
      <c r="Y7" s="528">
        <v>850</v>
      </c>
      <c r="Z7" s="515"/>
      <c r="AA7" s="179"/>
      <c r="AB7" s="214"/>
      <c r="AC7" s="209"/>
    </row>
    <row r="8" spans="2:29" ht="21.75" customHeight="1">
      <c r="B8" s="131"/>
      <c r="C8" s="274" t="s">
        <v>30</v>
      </c>
      <c r="D8" s="272" t="s">
        <v>430</v>
      </c>
      <c r="E8" s="221">
        <v>2600</v>
      </c>
      <c r="F8" s="225"/>
      <c r="G8" s="123"/>
      <c r="H8" s="275" t="s">
        <v>278</v>
      </c>
      <c r="I8" s="276" t="s">
        <v>430</v>
      </c>
      <c r="J8" s="230">
        <v>1600</v>
      </c>
      <c r="K8" s="225"/>
      <c r="L8" s="103"/>
      <c r="M8" s="565" t="s">
        <v>198</v>
      </c>
      <c r="N8" s="567"/>
      <c r="O8" s="532">
        <v>4650</v>
      </c>
      <c r="P8" s="515"/>
      <c r="Q8" s="96"/>
      <c r="R8" s="568" t="s">
        <v>35</v>
      </c>
      <c r="S8" s="570" t="s">
        <v>431</v>
      </c>
      <c r="T8" s="234">
        <v>450</v>
      </c>
      <c r="U8" s="515"/>
      <c r="V8" s="103"/>
      <c r="W8" s="101" t="s">
        <v>651</v>
      </c>
      <c r="X8" s="520"/>
      <c r="Y8" s="528">
        <v>200</v>
      </c>
      <c r="Z8" s="515"/>
      <c r="AA8" s="179"/>
      <c r="AB8" s="146"/>
      <c r="AC8" s="209"/>
    </row>
    <row r="9" spans="2:29" ht="21.75" customHeight="1">
      <c r="B9" s="131"/>
      <c r="C9" s="277" t="s">
        <v>279</v>
      </c>
      <c r="D9" s="272" t="s">
        <v>430</v>
      </c>
      <c r="E9" s="221">
        <v>2250</v>
      </c>
      <c r="F9" s="225"/>
      <c r="G9" s="123"/>
      <c r="H9" s="278" t="s">
        <v>33</v>
      </c>
      <c r="I9" s="276" t="s">
        <v>430</v>
      </c>
      <c r="J9" s="230">
        <v>2300</v>
      </c>
      <c r="K9" s="225"/>
      <c r="L9" s="103"/>
      <c r="M9" s="565" t="s">
        <v>33</v>
      </c>
      <c r="N9" s="566"/>
      <c r="O9" s="221">
        <v>700</v>
      </c>
      <c r="P9" s="515"/>
      <c r="Q9" s="131"/>
      <c r="R9" s="785" t="s">
        <v>135</v>
      </c>
      <c r="S9" s="570" t="s">
        <v>431</v>
      </c>
      <c r="T9" s="234">
        <v>800</v>
      </c>
      <c r="U9" s="515"/>
      <c r="V9" s="103"/>
      <c r="W9" s="101" t="s">
        <v>33</v>
      </c>
      <c r="X9" s="103"/>
      <c r="Y9" s="230">
        <v>450</v>
      </c>
      <c r="Z9" s="515"/>
      <c r="AA9" s="179"/>
      <c r="AB9" s="146"/>
      <c r="AC9" s="209"/>
    </row>
    <row r="10" spans="2:29" ht="21.75" customHeight="1">
      <c r="B10" s="131"/>
      <c r="C10" s="274" t="s">
        <v>280</v>
      </c>
      <c r="D10" s="272" t="s">
        <v>431</v>
      </c>
      <c r="E10" s="221">
        <v>1450</v>
      </c>
      <c r="F10" s="225"/>
      <c r="G10" s="123"/>
      <c r="H10" s="278" t="s">
        <v>281</v>
      </c>
      <c r="I10" s="286" t="s">
        <v>647</v>
      </c>
      <c r="J10" s="230">
        <v>2350</v>
      </c>
      <c r="K10" s="225"/>
      <c r="L10" s="103"/>
      <c r="M10" s="565" t="s">
        <v>635</v>
      </c>
      <c r="N10" s="566"/>
      <c r="O10" s="221">
        <v>500</v>
      </c>
      <c r="P10" s="515"/>
      <c r="Q10" s="131"/>
      <c r="R10" s="785" t="s">
        <v>136</v>
      </c>
      <c r="S10" s="784" t="s">
        <v>432</v>
      </c>
      <c r="T10" s="234">
        <v>3650</v>
      </c>
      <c r="U10" s="515"/>
      <c r="V10" s="96"/>
      <c r="W10" s="101" t="s">
        <v>267</v>
      </c>
      <c r="X10" s="103"/>
      <c r="Y10" s="230">
        <v>800</v>
      </c>
      <c r="Z10" s="515"/>
      <c r="AA10" s="179"/>
      <c r="AB10" s="683"/>
      <c r="AC10" s="684"/>
    </row>
    <row r="11" spans="2:29" ht="21.75" customHeight="1">
      <c r="B11" s="131"/>
      <c r="C11" s="278" t="s">
        <v>34</v>
      </c>
      <c r="D11" s="272" t="s">
        <v>432</v>
      </c>
      <c r="E11" s="221">
        <v>1700</v>
      </c>
      <c r="F11" s="225"/>
      <c r="G11" s="123"/>
      <c r="H11" s="278" t="s">
        <v>36</v>
      </c>
      <c r="I11" s="272" t="s">
        <v>432</v>
      </c>
      <c r="J11" s="230">
        <v>2350</v>
      </c>
      <c r="K11" s="225"/>
      <c r="L11" s="103"/>
      <c r="M11" s="565"/>
      <c r="N11" s="566"/>
      <c r="O11" s="221"/>
      <c r="P11" s="410"/>
      <c r="Q11" s="96"/>
      <c r="R11" s="568" t="s">
        <v>36</v>
      </c>
      <c r="S11" s="570" t="s">
        <v>486</v>
      </c>
      <c r="T11" s="234">
        <v>700</v>
      </c>
      <c r="U11" s="515"/>
      <c r="V11" s="96"/>
      <c r="W11" s="101" t="s">
        <v>37</v>
      </c>
      <c r="X11" s="103"/>
      <c r="Y11" s="230">
        <v>300</v>
      </c>
      <c r="Z11" s="515"/>
      <c r="AA11" s="179"/>
      <c r="AB11" s="146"/>
      <c r="AC11" s="209"/>
    </row>
    <row r="12" spans="2:29" ht="21.75" customHeight="1">
      <c r="B12" s="127" t="s">
        <v>391</v>
      </c>
      <c r="C12" s="278" t="s">
        <v>283</v>
      </c>
      <c r="D12" s="286" t="s">
        <v>441</v>
      </c>
      <c r="E12" s="221">
        <v>1850</v>
      </c>
      <c r="F12" s="225"/>
      <c r="G12" s="123"/>
      <c r="H12" s="278" t="s">
        <v>39</v>
      </c>
      <c r="I12" s="286" t="s">
        <v>441</v>
      </c>
      <c r="J12" s="230">
        <v>3450</v>
      </c>
      <c r="K12" s="225"/>
      <c r="L12" s="103"/>
      <c r="M12" s="565"/>
      <c r="N12" s="566"/>
      <c r="O12" s="221"/>
      <c r="P12" s="410"/>
      <c r="Q12" s="96"/>
      <c r="R12" s="568" t="s">
        <v>137</v>
      </c>
      <c r="S12" s="570" t="s">
        <v>486</v>
      </c>
      <c r="T12" s="234">
        <v>1000</v>
      </c>
      <c r="U12" s="515"/>
      <c r="V12" s="96"/>
      <c r="W12" s="101" t="s">
        <v>144</v>
      </c>
      <c r="X12" s="103"/>
      <c r="Y12" s="230">
        <v>1000</v>
      </c>
      <c r="Z12" s="515"/>
      <c r="AA12" s="179"/>
      <c r="AB12" s="146" t="s">
        <v>664</v>
      </c>
      <c r="AC12" s="209"/>
    </row>
    <row r="13" spans="2:29" ht="21.75" customHeight="1">
      <c r="B13" s="131"/>
      <c r="C13" s="274" t="s">
        <v>35</v>
      </c>
      <c r="D13" s="272" t="s">
        <v>433</v>
      </c>
      <c r="E13" s="221">
        <v>2400</v>
      </c>
      <c r="F13" s="225"/>
      <c r="G13" s="123"/>
      <c r="H13" s="278" t="s">
        <v>41</v>
      </c>
      <c r="I13" s="287" t="s">
        <v>433</v>
      </c>
      <c r="J13" s="230">
        <v>2300</v>
      </c>
      <c r="K13" s="225"/>
      <c r="L13" s="103"/>
      <c r="M13" s="568"/>
      <c r="N13" s="566"/>
      <c r="O13" s="221"/>
      <c r="P13" s="283"/>
      <c r="Q13" s="96"/>
      <c r="R13" s="568" t="s">
        <v>138</v>
      </c>
      <c r="S13" s="569" t="s">
        <v>456</v>
      </c>
      <c r="T13" s="529">
        <v>1050</v>
      </c>
      <c r="U13" s="515"/>
      <c r="V13" s="96"/>
      <c r="W13" s="101" t="s">
        <v>93</v>
      </c>
      <c r="X13" s="103"/>
      <c r="Y13" s="230">
        <v>450</v>
      </c>
      <c r="Z13" s="515"/>
      <c r="AA13" s="179"/>
      <c r="AB13" s="146"/>
      <c r="AC13" s="209"/>
    </row>
    <row r="14" spans="2:29" ht="21.75" customHeight="1">
      <c r="B14" s="131"/>
      <c r="C14" s="278" t="s">
        <v>37</v>
      </c>
      <c r="D14" s="272" t="s">
        <v>433</v>
      </c>
      <c r="E14" s="221">
        <v>2400</v>
      </c>
      <c r="F14" s="225"/>
      <c r="G14" s="123"/>
      <c r="H14" s="278" t="s">
        <v>42</v>
      </c>
      <c r="I14" s="272"/>
      <c r="J14" s="230">
        <v>2000</v>
      </c>
      <c r="K14" s="225"/>
      <c r="L14" s="103"/>
      <c r="M14" s="568"/>
      <c r="N14" s="566"/>
      <c r="O14" s="221"/>
      <c r="P14" s="283"/>
      <c r="Q14" s="96"/>
      <c r="R14" s="568" t="s">
        <v>139</v>
      </c>
      <c r="S14" s="570" t="s">
        <v>486</v>
      </c>
      <c r="T14" s="234">
        <v>150</v>
      </c>
      <c r="U14" s="515"/>
      <c r="V14" s="96"/>
      <c r="W14" s="101" t="s">
        <v>118</v>
      </c>
      <c r="X14" s="103"/>
      <c r="Y14" s="230">
        <v>650</v>
      </c>
      <c r="Z14" s="515"/>
      <c r="AA14" s="179"/>
      <c r="AB14" s="146"/>
      <c r="AC14" s="209"/>
    </row>
    <row r="15" spans="2:29" ht="21.75" customHeight="1">
      <c r="B15" s="131"/>
      <c r="C15" s="274" t="s">
        <v>284</v>
      </c>
      <c r="D15" s="272" t="s">
        <v>433</v>
      </c>
      <c r="E15" s="221">
        <v>1550</v>
      </c>
      <c r="F15" s="225"/>
      <c r="G15" s="123"/>
      <c r="H15" s="278"/>
      <c r="I15" s="272"/>
      <c r="J15" s="230"/>
      <c r="K15" s="283"/>
      <c r="L15" s="103"/>
      <c r="M15" s="105"/>
      <c r="N15" s="103"/>
      <c r="O15" s="221"/>
      <c r="P15" s="219"/>
      <c r="Q15" s="96"/>
      <c r="R15" s="568" t="s">
        <v>38</v>
      </c>
      <c r="S15" s="570" t="s">
        <v>432</v>
      </c>
      <c r="T15" s="234">
        <v>600</v>
      </c>
      <c r="U15" s="515"/>
      <c r="V15" s="96"/>
      <c r="W15" s="105" t="s">
        <v>28</v>
      </c>
      <c r="X15" s="103"/>
      <c r="Y15" s="230">
        <v>150</v>
      </c>
      <c r="Z15" s="515"/>
      <c r="AA15" s="179"/>
      <c r="AB15" s="146"/>
      <c r="AC15" s="209"/>
    </row>
    <row r="16" spans="2:29" ht="21.75" customHeight="1">
      <c r="B16" s="131"/>
      <c r="C16" s="278" t="s">
        <v>285</v>
      </c>
      <c r="D16" s="272" t="s">
        <v>621</v>
      </c>
      <c r="E16" s="221">
        <v>1950</v>
      </c>
      <c r="F16" s="225"/>
      <c r="G16" s="123"/>
      <c r="H16" s="278"/>
      <c r="I16" s="272"/>
      <c r="J16" s="230"/>
      <c r="K16" s="503"/>
      <c r="L16" s="103"/>
      <c r="M16" s="105"/>
      <c r="N16" s="103"/>
      <c r="O16" s="221"/>
      <c r="P16" s="283"/>
      <c r="Q16" s="131"/>
      <c r="R16" s="568" t="s">
        <v>140</v>
      </c>
      <c r="S16" s="569" t="s">
        <v>675</v>
      </c>
      <c r="T16" s="529">
        <v>2900</v>
      </c>
      <c r="U16" s="515"/>
      <c r="V16" s="96"/>
      <c r="W16" s="105" t="s">
        <v>40</v>
      </c>
      <c r="X16" s="103"/>
      <c r="Y16" s="230">
        <v>350</v>
      </c>
      <c r="Z16" s="515"/>
      <c r="AA16" s="179"/>
      <c r="AB16" s="146"/>
      <c r="AC16" s="209"/>
    </row>
    <row r="17" spans="2:29" ht="21.75" customHeight="1">
      <c r="B17" s="131"/>
      <c r="C17" s="279" t="s">
        <v>286</v>
      </c>
      <c r="D17" s="272" t="s">
        <v>430</v>
      </c>
      <c r="E17" s="221">
        <v>2000</v>
      </c>
      <c r="F17" s="225"/>
      <c r="G17" s="123"/>
      <c r="H17" s="278"/>
      <c r="I17" s="272"/>
      <c r="J17" s="230"/>
      <c r="K17" s="224"/>
      <c r="L17" s="103"/>
      <c r="M17" s="105"/>
      <c r="N17" s="103"/>
      <c r="O17" s="282"/>
      <c r="P17" s="511"/>
      <c r="Q17" s="96"/>
      <c r="R17" s="688" t="s">
        <v>141</v>
      </c>
      <c r="S17" s="688"/>
      <c r="T17" s="688"/>
      <c r="U17" s="511"/>
      <c r="V17" s="96"/>
      <c r="W17" s="103"/>
      <c r="X17" s="99"/>
      <c r="Y17" s="239"/>
      <c r="Z17" s="283"/>
      <c r="AA17" s="179"/>
      <c r="AB17" s="146"/>
      <c r="AC17" s="209"/>
    </row>
    <row r="18" spans="2:29" ht="21.75" customHeight="1">
      <c r="B18" s="131"/>
      <c r="C18" s="278" t="s">
        <v>287</v>
      </c>
      <c r="D18" s="272" t="s">
        <v>430</v>
      </c>
      <c r="E18" s="221">
        <v>1400</v>
      </c>
      <c r="F18" s="225"/>
      <c r="G18" s="123"/>
      <c r="H18" s="280"/>
      <c r="I18" s="272"/>
      <c r="J18" s="230"/>
      <c r="K18" s="224"/>
      <c r="L18" s="103"/>
      <c r="M18" s="105"/>
      <c r="N18" s="103"/>
      <c r="O18" s="282"/>
      <c r="P18" s="512"/>
      <c r="Q18" s="96"/>
      <c r="R18" s="103"/>
      <c r="S18" s="103"/>
      <c r="T18" s="235"/>
      <c r="U18" s="283"/>
      <c r="V18" s="96"/>
      <c r="W18" s="103"/>
      <c r="X18" s="99"/>
      <c r="Y18" s="239"/>
      <c r="Z18" s="503"/>
      <c r="AA18" s="179"/>
      <c r="AB18" s="146"/>
      <c r="AC18" s="209"/>
    </row>
    <row r="19" spans="2:29" ht="21.75" customHeight="1">
      <c r="B19" s="131"/>
      <c r="C19" s="278" t="s">
        <v>288</v>
      </c>
      <c r="D19" s="272" t="s">
        <v>622</v>
      </c>
      <c r="E19" s="221">
        <v>2950</v>
      </c>
      <c r="F19" s="225"/>
      <c r="G19" s="123"/>
      <c r="H19" s="280"/>
      <c r="I19" s="272"/>
      <c r="J19" s="230"/>
      <c r="K19" s="224"/>
      <c r="L19" s="103"/>
      <c r="M19" s="105"/>
      <c r="N19" s="103"/>
      <c r="O19" s="230"/>
      <c r="P19" s="268"/>
      <c r="Q19" s="96"/>
      <c r="R19" s="103"/>
      <c r="S19" s="103"/>
      <c r="T19" s="235"/>
      <c r="U19" s="283"/>
      <c r="V19" s="96"/>
      <c r="W19" s="103"/>
      <c r="X19" s="99"/>
      <c r="Y19" s="239"/>
      <c r="Z19" s="224"/>
      <c r="AA19" s="179"/>
      <c r="AB19" s="146"/>
      <c r="AC19" s="209"/>
    </row>
    <row r="20" spans="2:29" ht="21.75" customHeight="1">
      <c r="B20" s="131"/>
      <c r="C20" s="274" t="s">
        <v>28</v>
      </c>
      <c r="D20" s="272" t="s">
        <v>432</v>
      </c>
      <c r="E20" s="221">
        <v>2250</v>
      </c>
      <c r="F20" s="225"/>
      <c r="G20" s="123"/>
      <c r="H20" s="280"/>
      <c r="I20" s="272"/>
      <c r="J20" s="230"/>
      <c r="K20" s="224"/>
      <c r="L20" s="103"/>
      <c r="M20" s="105"/>
      <c r="N20" s="103"/>
      <c r="O20" s="231"/>
      <c r="P20" s="268"/>
      <c r="Q20" s="96"/>
      <c r="R20" s="103"/>
      <c r="S20" s="103"/>
      <c r="T20" s="235"/>
      <c r="U20" s="283"/>
      <c r="V20" s="96"/>
      <c r="W20" s="103"/>
      <c r="X20" s="99"/>
      <c r="Y20" s="284"/>
      <c r="Z20" s="224"/>
      <c r="AA20" s="179"/>
      <c r="AB20" s="155"/>
      <c r="AC20" s="209"/>
    </row>
    <row r="21" spans="2:29" ht="21.75" customHeight="1">
      <c r="B21" s="131"/>
      <c r="C21" s="274"/>
      <c r="D21" s="272"/>
      <c r="E21" s="221"/>
      <c r="F21" s="499"/>
      <c r="G21" s="123"/>
      <c r="H21" s="280"/>
      <c r="I21" s="272"/>
      <c r="J21" s="231"/>
      <c r="K21" s="224"/>
      <c r="L21" s="103"/>
      <c r="M21" s="103"/>
      <c r="N21" s="103"/>
      <c r="O21" s="231"/>
      <c r="P21" s="268"/>
      <c r="Q21" s="96"/>
      <c r="R21" s="103"/>
      <c r="S21" s="103"/>
      <c r="T21" s="235"/>
      <c r="U21" s="283"/>
      <c r="V21" s="96"/>
      <c r="W21" s="103"/>
      <c r="X21" s="99"/>
      <c r="Y21" s="284"/>
      <c r="Z21" s="224"/>
      <c r="AA21" s="179"/>
      <c r="AB21" s="146" t="s">
        <v>411</v>
      </c>
      <c r="AC21" s="209"/>
    </row>
    <row r="22" spans="2:29" ht="21.75" customHeight="1">
      <c r="B22" s="210"/>
      <c r="C22" s="201"/>
      <c r="D22" s="211"/>
      <c r="E22" s="255"/>
      <c r="F22" s="288"/>
      <c r="G22" s="686" t="s">
        <v>2</v>
      </c>
      <c r="H22" s="687"/>
      <c r="I22" s="687"/>
      <c r="J22" s="270">
        <f>SUM(J6:J21)</f>
        <v>20700</v>
      </c>
      <c r="K22" s="167">
        <f>SUM(K6:K17)</f>
        <v>0</v>
      </c>
      <c r="L22" s="112"/>
      <c r="M22" s="112"/>
      <c r="N22" s="112"/>
      <c r="O22" s="269"/>
      <c r="P22" s="184"/>
      <c r="Q22" s="114"/>
      <c r="R22" s="112"/>
      <c r="S22" s="112"/>
      <c r="T22" s="259"/>
      <c r="U22" s="262"/>
      <c r="V22" s="114"/>
      <c r="W22" s="112"/>
      <c r="X22" s="113"/>
      <c r="Y22" s="285"/>
      <c r="Z22" s="167"/>
      <c r="AA22" s="180"/>
      <c r="AB22" s="645" t="s">
        <v>412</v>
      </c>
      <c r="AC22" s="685"/>
    </row>
    <row r="23" spans="2:29" ht="21.75" customHeight="1">
      <c r="B23" s="642" t="s">
        <v>2</v>
      </c>
      <c r="C23" s="643"/>
      <c r="D23" s="643"/>
      <c r="E23" s="247">
        <f>SUM(E6:E22)</f>
        <v>34000</v>
      </c>
      <c r="F23" s="289">
        <f>SUM(F6:F21)</f>
        <v>0</v>
      </c>
      <c r="G23" s="642" t="s">
        <v>126</v>
      </c>
      <c r="H23" s="643"/>
      <c r="I23" s="643"/>
      <c r="J23" s="270">
        <f>SUM(E23+J22)</f>
        <v>54700</v>
      </c>
      <c r="K23" s="167">
        <f>SUM(F23+K22)</f>
        <v>0</v>
      </c>
      <c r="L23" s="643" t="s">
        <v>2</v>
      </c>
      <c r="M23" s="643"/>
      <c r="N23" s="643"/>
      <c r="O23" s="270">
        <f>SUM(O6:O17)</f>
        <v>10300</v>
      </c>
      <c r="P23" s="308">
        <f>SUM(P6:P18)</f>
        <v>0</v>
      </c>
      <c r="Q23" s="642" t="s">
        <v>2</v>
      </c>
      <c r="R23" s="643"/>
      <c r="S23" s="643"/>
      <c r="T23" s="247">
        <f>SUM(T6:T17)</f>
        <v>14100</v>
      </c>
      <c r="U23" s="558">
        <f>SUM(U6:U17)</f>
        <v>0</v>
      </c>
      <c r="V23" s="642" t="s">
        <v>2</v>
      </c>
      <c r="W23" s="643"/>
      <c r="X23" s="644"/>
      <c r="Y23" s="240">
        <f>SUM(Y6:Y22)</f>
        <v>5550</v>
      </c>
      <c r="Z23" s="184">
        <f>SUM(Z6:Z16)</f>
        <v>0</v>
      </c>
      <c r="AA23" s="680"/>
      <c r="AB23" s="681"/>
      <c r="AC23" s="174"/>
    </row>
    <row r="24" spans="2:54" ht="27.75" customHeight="1">
      <c r="B24" s="2"/>
      <c r="C24" s="654" t="s">
        <v>143</v>
      </c>
      <c r="D24" s="654"/>
      <c r="E24" s="654"/>
      <c r="F24" s="655" t="s">
        <v>11</v>
      </c>
      <c r="G24" s="655"/>
      <c r="H24" s="656">
        <f>SUM(J31+O31+T31+Y31)</f>
        <v>15050</v>
      </c>
      <c r="I24" s="655"/>
      <c r="J24" s="9" t="s">
        <v>1</v>
      </c>
      <c r="K24" s="9" t="s">
        <v>276</v>
      </c>
      <c r="L24" s="10"/>
      <c r="M24" s="11" t="s">
        <v>127</v>
      </c>
      <c r="N24" s="10"/>
      <c r="O24" s="657">
        <f>SUM(K31+P31+U31+Z31)</f>
        <v>0</v>
      </c>
      <c r="P24" s="658"/>
      <c r="Q24" s="659" t="s">
        <v>1</v>
      </c>
      <c r="R24" s="659"/>
      <c r="S24" s="2"/>
      <c r="T24" s="5"/>
      <c r="U24" s="5"/>
      <c r="V24" s="2"/>
      <c r="W24" s="2"/>
      <c r="X24" s="2"/>
      <c r="Y24" s="2"/>
      <c r="Z24" s="2"/>
      <c r="AA24" s="660"/>
      <c r="AB24" s="660"/>
      <c r="AC24" s="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29" ht="21.75" customHeight="1">
      <c r="B25" s="647" t="s">
        <v>146</v>
      </c>
      <c r="C25" s="648"/>
      <c r="D25" s="648"/>
      <c r="E25" s="648"/>
      <c r="F25" s="42" t="s">
        <v>131</v>
      </c>
      <c r="G25" s="647" t="s">
        <v>146</v>
      </c>
      <c r="H25" s="648"/>
      <c r="I25" s="648"/>
      <c r="J25" s="649"/>
      <c r="K25" s="19" t="s">
        <v>131</v>
      </c>
      <c r="L25" s="648" t="s">
        <v>147</v>
      </c>
      <c r="M25" s="648"/>
      <c r="N25" s="648"/>
      <c r="O25" s="648"/>
      <c r="P25" s="42" t="s">
        <v>131</v>
      </c>
      <c r="Q25" s="647" t="s">
        <v>148</v>
      </c>
      <c r="R25" s="648"/>
      <c r="S25" s="648"/>
      <c r="T25" s="649"/>
      <c r="U25" s="19" t="s">
        <v>131</v>
      </c>
      <c r="V25" s="647" t="s">
        <v>132</v>
      </c>
      <c r="W25" s="648"/>
      <c r="X25" s="648"/>
      <c r="Y25" s="649"/>
      <c r="Z25" s="19" t="s">
        <v>131</v>
      </c>
      <c r="AA25" s="648" t="s">
        <v>275</v>
      </c>
      <c r="AB25" s="648"/>
      <c r="AC25" s="669"/>
    </row>
    <row r="26" spans="2:29" ht="21.75" customHeight="1">
      <c r="B26" s="135"/>
      <c r="C26" s="199" t="s">
        <v>43</v>
      </c>
      <c r="D26" s="213" t="s">
        <v>496</v>
      </c>
      <c r="E26" s="220">
        <v>1700</v>
      </c>
      <c r="F26" s="225"/>
      <c r="G26" s="117"/>
      <c r="H26" s="119" t="s">
        <v>44</v>
      </c>
      <c r="I26" s="290" t="s">
        <v>440</v>
      </c>
      <c r="J26" s="238">
        <v>1950</v>
      </c>
      <c r="K26" s="225"/>
      <c r="L26" s="1"/>
      <c r="M26" s="136" t="s">
        <v>45</v>
      </c>
      <c r="N26" s="1"/>
      <c r="O26" s="220">
        <v>500</v>
      </c>
      <c r="P26" s="225"/>
      <c r="Q26" s="117"/>
      <c r="R26" s="119" t="s">
        <v>46</v>
      </c>
      <c r="S26" s="543" t="s">
        <v>491</v>
      </c>
      <c r="T26" s="238">
        <v>1000</v>
      </c>
      <c r="U26" s="225"/>
      <c r="V26" s="135"/>
      <c r="W26" s="136" t="s">
        <v>569</v>
      </c>
      <c r="X26" s="120"/>
      <c r="Y26" s="229">
        <v>550</v>
      </c>
      <c r="Z26" s="225"/>
      <c r="AA26" s="202"/>
      <c r="AB26" s="15"/>
      <c r="AC26" s="209"/>
    </row>
    <row r="27" spans="2:29" ht="21.75" customHeight="1">
      <c r="B27" s="96"/>
      <c r="C27" s="105" t="s">
        <v>45</v>
      </c>
      <c r="D27" s="133" t="s">
        <v>442</v>
      </c>
      <c r="E27" s="221">
        <v>3700</v>
      </c>
      <c r="F27" s="225"/>
      <c r="G27" s="96"/>
      <c r="H27" s="105" t="s">
        <v>47</v>
      </c>
      <c r="I27" s="132" t="s">
        <v>443</v>
      </c>
      <c r="J27" s="239">
        <v>1250</v>
      </c>
      <c r="K27" s="225"/>
      <c r="L27" s="103"/>
      <c r="M27" s="105" t="s">
        <v>145</v>
      </c>
      <c r="N27" s="103"/>
      <c r="O27" s="221">
        <v>200</v>
      </c>
      <c r="P27" s="225"/>
      <c r="Q27" s="96"/>
      <c r="R27" s="105" t="s">
        <v>45</v>
      </c>
      <c r="S27" s="97" t="s">
        <v>491</v>
      </c>
      <c r="T27" s="239">
        <v>1050</v>
      </c>
      <c r="U27" s="225"/>
      <c r="V27" s="96"/>
      <c r="W27" s="105"/>
      <c r="X27" s="99"/>
      <c r="Y27" s="230"/>
      <c r="Z27" s="283"/>
      <c r="AA27" s="202"/>
      <c r="AB27" s="15"/>
      <c r="AC27" s="209"/>
    </row>
    <row r="28" spans="2:29" ht="21.75" customHeight="1">
      <c r="B28" s="96"/>
      <c r="C28" s="105" t="s">
        <v>133</v>
      </c>
      <c r="D28" s="228" t="s">
        <v>444</v>
      </c>
      <c r="E28" s="221">
        <v>1750</v>
      </c>
      <c r="F28" s="225"/>
      <c r="G28" s="96"/>
      <c r="H28" s="105" t="s">
        <v>48</v>
      </c>
      <c r="I28" s="132" t="s">
        <v>445</v>
      </c>
      <c r="J28" s="239">
        <v>1200</v>
      </c>
      <c r="K28" s="225"/>
      <c r="L28" s="103"/>
      <c r="M28" s="103"/>
      <c r="N28" s="103"/>
      <c r="O28" s="221"/>
      <c r="P28" s="235"/>
      <c r="Q28" s="96"/>
      <c r="R28" s="105" t="s">
        <v>49</v>
      </c>
      <c r="S28" s="97"/>
      <c r="T28" s="239">
        <v>200</v>
      </c>
      <c r="U28" s="225"/>
      <c r="V28" s="96"/>
      <c r="W28" s="103"/>
      <c r="X28" s="99"/>
      <c r="Y28" s="230"/>
      <c r="Z28" s="224"/>
      <c r="AA28" s="202"/>
      <c r="AB28" s="15"/>
      <c r="AC28" s="209"/>
    </row>
    <row r="29" spans="2:29" ht="21.75" customHeight="1">
      <c r="B29" s="96"/>
      <c r="C29" s="105"/>
      <c r="D29" s="133"/>
      <c r="E29" s="221"/>
      <c r="F29" s="235"/>
      <c r="G29" s="96"/>
      <c r="H29" s="105"/>
      <c r="I29" s="227"/>
      <c r="J29" s="230"/>
      <c r="K29" s="224"/>
      <c r="L29" s="103"/>
      <c r="M29" s="103"/>
      <c r="N29" s="103"/>
      <c r="O29" s="221"/>
      <c r="P29" s="235"/>
      <c r="Q29" s="96"/>
      <c r="R29" s="105"/>
      <c r="S29" s="99"/>
      <c r="T29" s="266"/>
      <c r="U29" s="224"/>
      <c r="V29" s="96"/>
      <c r="W29" s="103"/>
      <c r="X29" s="99"/>
      <c r="Y29" s="302"/>
      <c r="Z29" s="224"/>
      <c r="AA29" s="202"/>
      <c r="AB29" s="15"/>
      <c r="AC29" s="209"/>
    </row>
    <row r="30" spans="2:29" ht="21.75" customHeight="1">
      <c r="B30" s="114"/>
      <c r="C30" s="162"/>
      <c r="D30" s="206"/>
      <c r="E30" s="247"/>
      <c r="F30" s="259"/>
      <c r="G30" s="686" t="s">
        <v>2</v>
      </c>
      <c r="H30" s="687"/>
      <c r="I30" s="687"/>
      <c r="J30" s="270">
        <f>SUM(J26:J29)</f>
        <v>4400</v>
      </c>
      <c r="K30" s="167">
        <f>SUM(K26:K29)</f>
        <v>0</v>
      </c>
      <c r="L30" s="112"/>
      <c r="M30" s="112"/>
      <c r="N30" s="112"/>
      <c r="O30" s="247"/>
      <c r="P30" s="259"/>
      <c r="Q30" s="114"/>
      <c r="R30" s="162"/>
      <c r="S30" s="113"/>
      <c r="T30" s="291"/>
      <c r="U30" s="167"/>
      <c r="V30" s="114"/>
      <c r="W30" s="112"/>
      <c r="X30" s="113"/>
      <c r="Y30" s="300"/>
      <c r="Z30" s="167"/>
      <c r="AA30" s="202"/>
      <c r="AB30" s="15"/>
      <c r="AC30" s="209"/>
    </row>
    <row r="31" spans="2:29" ht="21.75" customHeight="1">
      <c r="B31" s="642" t="s">
        <v>2</v>
      </c>
      <c r="C31" s="643"/>
      <c r="D31" s="643"/>
      <c r="E31" s="247">
        <f>SUM(E26:E29)</f>
        <v>7150</v>
      </c>
      <c r="F31" s="259">
        <f>SUM(F26:F30)</f>
        <v>0</v>
      </c>
      <c r="G31" s="642" t="s">
        <v>126</v>
      </c>
      <c r="H31" s="643"/>
      <c r="I31" s="643"/>
      <c r="J31" s="270">
        <f>SUM(E31+J30)</f>
        <v>11550</v>
      </c>
      <c r="K31" s="167">
        <f>SUM(K30+F31)</f>
        <v>0</v>
      </c>
      <c r="L31" s="643" t="s">
        <v>2</v>
      </c>
      <c r="M31" s="643"/>
      <c r="N31" s="643"/>
      <c r="O31" s="247">
        <f>SUM(O26:O27)</f>
        <v>700</v>
      </c>
      <c r="P31" s="259">
        <f>SUM(P26:P27)</f>
        <v>0</v>
      </c>
      <c r="Q31" s="642" t="s">
        <v>2</v>
      </c>
      <c r="R31" s="643"/>
      <c r="S31" s="644"/>
      <c r="T31" s="240">
        <f>SUM(T26:T29)</f>
        <v>2250</v>
      </c>
      <c r="U31" s="167">
        <f>SUM(U26:U28)</f>
        <v>0</v>
      </c>
      <c r="V31" s="647" t="s">
        <v>2</v>
      </c>
      <c r="W31" s="648"/>
      <c r="X31" s="649"/>
      <c r="Y31" s="270">
        <f>SUM(Y26:Y28)</f>
        <v>550</v>
      </c>
      <c r="Z31" s="167">
        <f>SUM(Z26:Z27)</f>
        <v>0</v>
      </c>
      <c r="AA31" s="682"/>
      <c r="AB31" s="682"/>
      <c r="AC31" s="182"/>
    </row>
    <row r="32" spans="2:30" ht="13.5" customHeight="1">
      <c r="B32" s="14" t="s">
        <v>625</v>
      </c>
      <c r="C32" s="13"/>
      <c r="D32" s="1"/>
      <c r="E32" s="233"/>
      <c r="F32" s="524"/>
      <c r="G32" s="1"/>
      <c r="H32" s="1"/>
      <c r="I32" s="1"/>
      <c r="J32" s="233"/>
      <c r="K32" s="525"/>
      <c r="L32" s="1"/>
      <c r="M32" s="1"/>
      <c r="N32" s="1"/>
      <c r="O32" s="233"/>
      <c r="P32" s="195"/>
      <c r="Q32" s="1"/>
      <c r="R32" s="1"/>
      <c r="S32" s="1"/>
      <c r="T32" s="233"/>
      <c r="U32" s="525"/>
      <c r="V32" s="1"/>
      <c r="W32" s="1"/>
      <c r="X32" s="1"/>
      <c r="Y32" s="233"/>
      <c r="Z32" s="195"/>
      <c r="AA32" s="110"/>
      <c r="AB32" s="41"/>
      <c r="AC32" s="7"/>
      <c r="AD32" s="110"/>
    </row>
    <row r="33" spans="2:29" ht="14.25" customHeight="1">
      <c r="B33" s="677" t="s">
        <v>629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4.25" customHeight="1">
      <c r="B34" s="677" t="s">
        <v>626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9" ht="13.5">
      <c r="B35" s="677" t="s">
        <v>627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</row>
    <row r="36" spans="2:26" ht="8.25" customHeight="1">
      <c r="B36" s="14"/>
      <c r="C36" s="1"/>
      <c r="D36" s="1"/>
      <c r="E36" s="233"/>
      <c r="F36" s="524"/>
      <c r="G36" s="1"/>
      <c r="H36" s="1"/>
      <c r="I36" s="1"/>
      <c r="J36" s="233"/>
      <c r="K36" s="525"/>
      <c r="L36" s="1"/>
      <c r="M36" s="1"/>
      <c r="N36" s="1"/>
      <c r="O36" s="233"/>
      <c r="P36" s="195"/>
      <c r="Q36" s="1"/>
      <c r="R36" s="1"/>
      <c r="S36" s="1"/>
      <c r="T36" s="233"/>
      <c r="U36" s="525"/>
      <c r="V36" s="1"/>
      <c r="W36" s="1"/>
      <c r="X36" s="1"/>
      <c r="Y36" s="233"/>
      <c r="Z36" s="195"/>
    </row>
    <row r="37" spans="2:31" ht="14.25">
      <c r="B37" s="94" t="s">
        <v>378</v>
      </c>
      <c r="C37" s="2"/>
      <c r="E37" s="2"/>
      <c r="F37" s="2"/>
      <c r="J37" s="2"/>
      <c r="K37" s="2"/>
      <c r="M37" s="2"/>
      <c r="O37" s="2"/>
      <c r="P37" s="2"/>
      <c r="R37" s="1"/>
      <c r="T37" s="150"/>
      <c r="U37" s="5"/>
      <c r="AA37" s="110"/>
      <c r="AB37" s="41" t="str">
        <f>'表紙'!P36</f>
        <v>（2021年2月現在）</v>
      </c>
      <c r="AC37" s="7" t="s">
        <v>379</v>
      </c>
      <c r="AD37" s="110"/>
      <c r="AE37" s="7"/>
    </row>
  </sheetData>
  <sheetProtection password="CCCF" sheet="1" selectLockedCells="1"/>
  <mergeCells count="55">
    <mergeCell ref="B33:AC33"/>
    <mergeCell ref="B34:AC34"/>
    <mergeCell ref="B35:AC35"/>
    <mergeCell ref="V23:X23"/>
    <mergeCell ref="L23:N23"/>
    <mergeCell ref="W3:Y3"/>
    <mergeCell ref="V5:Y5"/>
    <mergeCell ref="Q4:R4"/>
    <mergeCell ref="L5:O5"/>
    <mergeCell ref="Q23:S23"/>
    <mergeCell ref="Q24:R24"/>
    <mergeCell ref="Q5:T5"/>
    <mergeCell ref="B23:D23"/>
    <mergeCell ref="B25:E25"/>
    <mergeCell ref="C24:E24"/>
    <mergeCell ref="F24:G24"/>
    <mergeCell ref="H24:I24"/>
    <mergeCell ref="O24:P24"/>
    <mergeCell ref="R17:T17"/>
    <mergeCell ref="C4:E4"/>
    <mergeCell ref="F4:G4"/>
    <mergeCell ref="G23:I23"/>
    <mergeCell ref="G22:I22"/>
    <mergeCell ref="H4:I4"/>
    <mergeCell ref="O4:P4"/>
    <mergeCell ref="B5:E5"/>
    <mergeCell ref="G5:J5"/>
    <mergeCell ref="B31:D31"/>
    <mergeCell ref="G31:I31"/>
    <mergeCell ref="L31:N31"/>
    <mergeCell ref="Q31:S31"/>
    <mergeCell ref="V31:X31"/>
    <mergeCell ref="Q25:T25"/>
    <mergeCell ref="G30:I30"/>
    <mergeCell ref="V25:Y25"/>
    <mergeCell ref="L25:O25"/>
    <mergeCell ref="G25:J25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AA23:AB23"/>
    <mergeCell ref="AA24:AB24"/>
    <mergeCell ref="AA25:AC25"/>
    <mergeCell ref="AA31:AB31"/>
    <mergeCell ref="Z2:AC2"/>
    <mergeCell ref="Z3:AB3"/>
    <mergeCell ref="AA5:AC5"/>
    <mergeCell ref="AB10:AC10"/>
    <mergeCell ref="AB22:AC22"/>
  </mergeCells>
  <conditionalFormatting sqref="F6">
    <cfRule type="expression" priority="106" dxfId="0" stopIfTrue="1">
      <formula>F6&gt;E6</formula>
    </cfRule>
  </conditionalFormatting>
  <conditionalFormatting sqref="F7">
    <cfRule type="expression" priority="105" dxfId="0" stopIfTrue="1">
      <formula>F7&gt;E7</formula>
    </cfRule>
  </conditionalFormatting>
  <conditionalFormatting sqref="F8">
    <cfRule type="expression" priority="104" dxfId="0" stopIfTrue="1">
      <formula>F8&gt;E8</formula>
    </cfRule>
  </conditionalFormatting>
  <conditionalFormatting sqref="F9">
    <cfRule type="expression" priority="103" dxfId="0" stopIfTrue="1">
      <formula>F9&gt;E9</formula>
    </cfRule>
  </conditionalFormatting>
  <conditionalFormatting sqref="F10">
    <cfRule type="expression" priority="102" dxfId="0" stopIfTrue="1">
      <formula>F10&gt;E10</formula>
    </cfRule>
  </conditionalFormatting>
  <conditionalFormatting sqref="F11">
    <cfRule type="expression" priority="101" dxfId="0" stopIfTrue="1">
      <formula>F11&gt;E11</formula>
    </cfRule>
  </conditionalFormatting>
  <conditionalFormatting sqref="F12">
    <cfRule type="expression" priority="100" dxfId="0" stopIfTrue="1">
      <formula>F12&gt;E12</formula>
    </cfRule>
  </conditionalFormatting>
  <conditionalFormatting sqref="F13">
    <cfRule type="expression" priority="98" dxfId="0" stopIfTrue="1">
      <formula>F13&gt;E13</formula>
    </cfRule>
  </conditionalFormatting>
  <conditionalFormatting sqref="F14">
    <cfRule type="expression" priority="97" dxfId="0" stopIfTrue="1">
      <formula>F14&gt;E14</formula>
    </cfRule>
  </conditionalFormatting>
  <conditionalFormatting sqref="F15">
    <cfRule type="expression" priority="96" dxfId="0" stopIfTrue="1">
      <formula>F15&gt;E15</formula>
    </cfRule>
  </conditionalFormatting>
  <conditionalFormatting sqref="F16">
    <cfRule type="expression" priority="95" dxfId="0" stopIfTrue="1">
      <formula>F16&gt;E16</formula>
    </cfRule>
  </conditionalFormatting>
  <conditionalFormatting sqref="F17">
    <cfRule type="expression" priority="94" dxfId="0" stopIfTrue="1">
      <formula>F17&gt;E17</formula>
    </cfRule>
  </conditionalFormatting>
  <conditionalFormatting sqref="F18">
    <cfRule type="expression" priority="93" dxfId="0" stopIfTrue="1">
      <formula>F18&gt;E18</formula>
    </cfRule>
  </conditionalFormatting>
  <conditionalFormatting sqref="F19">
    <cfRule type="expression" priority="92" dxfId="0" stopIfTrue="1">
      <formula>F19&gt;E19</formula>
    </cfRule>
  </conditionalFormatting>
  <conditionalFormatting sqref="F20">
    <cfRule type="expression" priority="91" dxfId="0" stopIfTrue="1">
      <formula>F20&gt;E20</formula>
    </cfRule>
  </conditionalFormatting>
  <conditionalFormatting sqref="K6">
    <cfRule type="expression" priority="89" dxfId="0" stopIfTrue="1">
      <formula>K6&gt;J6</formula>
    </cfRule>
  </conditionalFormatting>
  <conditionalFormatting sqref="K7">
    <cfRule type="expression" priority="88" dxfId="0" stopIfTrue="1">
      <formula>K7&gt;J7</formula>
    </cfRule>
  </conditionalFormatting>
  <conditionalFormatting sqref="K8">
    <cfRule type="expression" priority="87" dxfId="0" stopIfTrue="1">
      <formula>K8&gt;J8</formula>
    </cfRule>
  </conditionalFormatting>
  <conditionalFormatting sqref="K9">
    <cfRule type="expression" priority="86" dxfId="0" stopIfTrue="1">
      <formula>K9&gt;J9</formula>
    </cfRule>
  </conditionalFormatting>
  <conditionalFormatting sqref="K10">
    <cfRule type="expression" priority="85" dxfId="0" stopIfTrue="1">
      <formula>K10&gt;J10</formula>
    </cfRule>
  </conditionalFormatting>
  <conditionalFormatting sqref="K11">
    <cfRule type="expression" priority="84" dxfId="0" stopIfTrue="1">
      <formula>K11&gt;J11</formula>
    </cfRule>
  </conditionalFormatting>
  <conditionalFormatting sqref="K12">
    <cfRule type="expression" priority="83" dxfId="0" stopIfTrue="1">
      <formula>K12&gt;J12</formula>
    </cfRule>
  </conditionalFormatting>
  <conditionalFormatting sqref="K13">
    <cfRule type="expression" priority="82" dxfId="0" stopIfTrue="1">
      <formula>K13&gt;J13</formula>
    </cfRule>
  </conditionalFormatting>
  <conditionalFormatting sqref="K14">
    <cfRule type="expression" priority="81" dxfId="0" stopIfTrue="1">
      <formula>K14&gt;J14</formula>
    </cfRule>
  </conditionalFormatting>
  <conditionalFormatting sqref="K15">
    <cfRule type="expression" priority="80" dxfId="0" stopIfTrue="1">
      <formula>K15&gt;J15</formula>
    </cfRule>
  </conditionalFormatting>
  <conditionalFormatting sqref="P16">
    <cfRule type="expression" priority="69" dxfId="0" stopIfTrue="1">
      <formula>P16&gt;O16</formula>
    </cfRule>
  </conditionalFormatting>
  <conditionalFormatting sqref="P17">
    <cfRule type="expression" priority="68" dxfId="0" stopIfTrue="1">
      <formula>P17&gt;O17</formula>
    </cfRule>
  </conditionalFormatting>
  <conditionalFormatting sqref="Z6">
    <cfRule type="expression" priority="56" dxfId="0" stopIfTrue="1">
      <formula>Z6&gt;Y6</formula>
    </cfRule>
  </conditionalFormatting>
  <conditionalFormatting sqref="Z7">
    <cfRule type="expression" priority="55" dxfId="0" stopIfTrue="1">
      <formula>Z7&gt;Y7</formula>
    </cfRule>
  </conditionalFormatting>
  <conditionalFormatting sqref="Z8">
    <cfRule type="expression" priority="54" dxfId="0" stopIfTrue="1">
      <formula>Z8&gt;Y8</formula>
    </cfRule>
  </conditionalFormatting>
  <conditionalFormatting sqref="Z9">
    <cfRule type="expression" priority="53" dxfId="0" stopIfTrue="1">
      <formula>Z9&gt;Y9</formula>
    </cfRule>
  </conditionalFormatting>
  <conditionalFormatting sqref="Z10">
    <cfRule type="expression" priority="52" dxfId="0" stopIfTrue="1">
      <formula>Z10&gt;Y10</formula>
    </cfRule>
  </conditionalFormatting>
  <conditionalFormatting sqref="Z11">
    <cfRule type="expression" priority="51" dxfId="0" stopIfTrue="1">
      <formula>Z11&gt;Y11</formula>
    </cfRule>
  </conditionalFormatting>
  <conditionalFormatting sqref="Z12">
    <cfRule type="expression" priority="50" dxfId="0" stopIfTrue="1">
      <formula>Z12&gt;Y12</formula>
    </cfRule>
  </conditionalFormatting>
  <conditionalFormatting sqref="Z13">
    <cfRule type="expression" priority="49" dxfId="0" stopIfTrue="1">
      <formula>Z13&gt;Y13</formula>
    </cfRule>
  </conditionalFormatting>
  <conditionalFormatting sqref="Z14">
    <cfRule type="expression" priority="48" dxfId="0" stopIfTrue="1">
      <formula>Z14&gt;Y14</formula>
    </cfRule>
  </conditionalFormatting>
  <conditionalFormatting sqref="Z15">
    <cfRule type="expression" priority="47" dxfId="0" stopIfTrue="1">
      <formula>Z15&gt;Y15</formula>
    </cfRule>
  </conditionalFormatting>
  <conditionalFormatting sqref="Z16">
    <cfRule type="expression" priority="46" dxfId="0" stopIfTrue="1">
      <formula>Z16&gt;Y16</formula>
    </cfRule>
  </conditionalFormatting>
  <conditionalFormatting sqref="Z17">
    <cfRule type="expression" priority="45" dxfId="0" stopIfTrue="1">
      <formula>Z17&gt;Y17</formula>
    </cfRule>
  </conditionalFormatting>
  <conditionalFormatting sqref="F26">
    <cfRule type="expression" priority="44" dxfId="0" stopIfTrue="1">
      <formula>F26&gt;E26</formula>
    </cfRule>
  </conditionalFormatting>
  <conditionalFormatting sqref="F27">
    <cfRule type="expression" priority="43" dxfId="0" stopIfTrue="1">
      <formula>F27&gt;E27</formula>
    </cfRule>
  </conditionalFormatting>
  <conditionalFormatting sqref="F28">
    <cfRule type="expression" priority="42" dxfId="0" stopIfTrue="1">
      <formula>F28&gt;E28</formula>
    </cfRule>
  </conditionalFormatting>
  <conditionalFormatting sqref="K26">
    <cfRule type="expression" priority="41" dxfId="0" stopIfTrue="1">
      <formula>K26&gt;J26</formula>
    </cfRule>
  </conditionalFormatting>
  <conditionalFormatting sqref="K27">
    <cfRule type="expression" priority="40" dxfId="0" stopIfTrue="1">
      <formula>K27&gt;J27</formula>
    </cfRule>
  </conditionalFormatting>
  <conditionalFormatting sqref="K28">
    <cfRule type="expression" priority="39" dxfId="0" stopIfTrue="1">
      <formula>K28&gt;J28</formula>
    </cfRule>
  </conditionalFormatting>
  <conditionalFormatting sqref="P26">
    <cfRule type="expression" priority="38" dxfId="0" stopIfTrue="1">
      <formula>P26&gt;O26</formula>
    </cfRule>
  </conditionalFormatting>
  <conditionalFormatting sqref="P27">
    <cfRule type="expression" priority="37" dxfId="0" stopIfTrue="1">
      <formula>P27&gt;O27</formula>
    </cfRule>
  </conditionalFormatting>
  <conditionalFormatting sqref="U26">
    <cfRule type="expression" priority="36" dxfId="0" stopIfTrue="1">
      <formula>U26&gt;T26</formula>
    </cfRule>
  </conditionalFormatting>
  <conditionalFormatting sqref="U27">
    <cfRule type="expression" priority="35" dxfId="0" stopIfTrue="1">
      <formula>U27&gt;T27</formula>
    </cfRule>
  </conditionalFormatting>
  <conditionalFormatting sqref="U28">
    <cfRule type="expression" priority="34" dxfId="0" stopIfTrue="1">
      <formula>U28&gt;T28</formula>
    </cfRule>
  </conditionalFormatting>
  <conditionalFormatting sqref="Z26">
    <cfRule type="expression" priority="33" dxfId="0" stopIfTrue="1">
      <formula>Z26&gt;Y26</formula>
    </cfRule>
  </conditionalFormatting>
  <conditionalFormatting sqref="Z27">
    <cfRule type="expression" priority="32" dxfId="0" stopIfTrue="1">
      <formula>Z27&gt;Y27</formula>
    </cfRule>
  </conditionalFormatting>
  <conditionalFormatting sqref="Z6">
    <cfRule type="expression" priority="31" dxfId="0" stopIfTrue="1">
      <formula>Z6&gt;Y6</formula>
    </cfRule>
  </conditionalFormatting>
  <conditionalFormatting sqref="Z7">
    <cfRule type="expression" priority="30" dxfId="0" stopIfTrue="1">
      <formula>Z7&gt;Y7</formula>
    </cfRule>
  </conditionalFormatting>
  <conditionalFormatting sqref="Z8">
    <cfRule type="expression" priority="29" dxfId="0" stopIfTrue="1">
      <formula>Z8&gt;Y8</formula>
    </cfRule>
  </conditionalFormatting>
  <conditionalFormatting sqref="Z9">
    <cfRule type="expression" priority="28" dxfId="0" stopIfTrue="1">
      <formula>Z9&gt;Y9</formula>
    </cfRule>
  </conditionalFormatting>
  <conditionalFormatting sqref="Z10">
    <cfRule type="expression" priority="27" dxfId="0" stopIfTrue="1">
      <formula>Z10&gt;Y10</formula>
    </cfRule>
  </conditionalFormatting>
  <conditionalFormatting sqref="Z11">
    <cfRule type="expression" priority="26" dxfId="0" stopIfTrue="1">
      <formula>Z11&gt;Y11</formula>
    </cfRule>
  </conditionalFormatting>
  <conditionalFormatting sqref="Z12">
    <cfRule type="expression" priority="25" dxfId="0" stopIfTrue="1">
      <formula>Z12&gt;Y12</formula>
    </cfRule>
  </conditionalFormatting>
  <conditionalFormatting sqref="Z13">
    <cfRule type="expression" priority="24" dxfId="0" stopIfTrue="1">
      <formula>Z13&gt;Y13</formula>
    </cfRule>
  </conditionalFormatting>
  <conditionalFormatting sqref="Z14">
    <cfRule type="expression" priority="23" dxfId="0" stopIfTrue="1">
      <formula>Z14&gt;Y14</formula>
    </cfRule>
  </conditionalFormatting>
  <conditionalFormatting sqref="Z15">
    <cfRule type="expression" priority="22" dxfId="0" stopIfTrue="1">
      <formula>Z15&gt;Y15</formula>
    </cfRule>
  </conditionalFormatting>
  <conditionalFormatting sqref="Z16">
    <cfRule type="expression" priority="21" dxfId="0" stopIfTrue="1">
      <formula>Z16&gt;Y16</formula>
    </cfRule>
  </conditionalFormatting>
  <conditionalFormatting sqref="P6">
    <cfRule type="expression" priority="20" dxfId="0" stopIfTrue="1">
      <formula>P6&gt;O6</formula>
    </cfRule>
  </conditionalFormatting>
  <conditionalFormatting sqref="P11">
    <cfRule type="expression" priority="19" dxfId="0" stopIfTrue="1">
      <formula>P11&gt;O11</formula>
    </cfRule>
  </conditionalFormatting>
  <conditionalFormatting sqref="P12">
    <cfRule type="expression" priority="18" dxfId="0" stopIfTrue="1">
      <formula>P12&gt;O12</formula>
    </cfRule>
  </conditionalFormatting>
  <conditionalFormatting sqref="P13">
    <cfRule type="expression" priority="17" dxfId="0" stopIfTrue="1">
      <formula>P13&gt;O13</formula>
    </cfRule>
  </conditionalFormatting>
  <conditionalFormatting sqref="P14">
    <cfRule type="expression" priority="16" dxfId="0" stopIfTrue="1">
      <formula>P14&gt;O14</formula>
    </cfRule>
  </conditionalFormatting>
  <conditionalFormatting sqref="P7">
    <cfRule type="expression" priority="15" dxfId="0" stopIfTrue="1">
      <formula>P7&gt;O7</formula>
    </cfRule>
  </conditionalFormatting>
  <conditionalFormatting sqref="P8">
    <cfRule type="expression" priority="14" dxfId="0" stopIfTrue="1">
      <formula>P8&gt;O8</formula>
    </cfRule>
  </conditionalFormatting>
  <conditionalFormatting sqref="P9">
    <cfRule type="expression" priority="13" dxfId="0" stopIfTrue="1">
      <formula>P9&gt;O9</formula>
    </cfRule>
  </conditionalFormatting>
  <conditionalFormatting sqref="P10">
    <cfRule type="expression" priority="12" dxfId="0" stopIfTrue="1">
      <formula>P10&gt;O10</formula>
    </cfRule>
  </conditionalFormatting>
  <conditionalFormatting sqref="U6">
    <cfRule type="expression" priority="11" dxfId="0" stopIfTrue="1">
      <formula>U6&gt;T6</formula>
    </cfRule>
  </conditionalFormatting>
  <conditionalFormatting sqref="U7">
    <cfRule type="expression" priority="10" dxfId="0" stopIfTrue="1">
      <formula>U7&gt;T7</formula>
    </cfRule>
  </conditionalFormatting>
  <conditionalFormatting sqref="U8">
    <cfRule type="expression" priority="9" dxfId="0" stopIfTrue="1">
      <formula>U8&gt;T8</formula>
    </cfRule>
  </conditionalFormatting>
  <conditionalFormatting sqref="U9">
    <cfRule type="expression" priority="8" dxfId="0" stopIfTrue="1">
      <formula>U9&gt;T9</formula>
    </cfRule>
  </conditionalFormatting>
  <conditionalFormatting sqref="U10">
    <cfRule type="expression" priority="7" dxfId="0" stopIfTrue="1">
      <formula>U10&gt;T10</formula>
    </cfRule>
  </conditionalFormatting>
  <conditionalFormatting sqref="U11">
    <cfRule type="expression" priority="6" dxfId="0" stopIfTrue="1">
      <formula>U11&gt;T11</formula>
    </cfRule>
  </conditionalFormatting>
  <conditionalFormatting sqref="U12">
    <cfRule type="expression" priority="5" dxfId="0" stopIfTrue="1">
      <formula>U12&gt;T12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16">
    <cfRule type="expression" priority="1" dxfId="0" stopIfTrue="1">
      <formula>U16&gt;T16</formula>
    </cfRule>
  </conditionalFormatting>
  <dataValidations count="4">
    <dataValidation type="custom" operator="lessThanOrEqual" allowBlank="1" showInputMessage="1" showErrorMessage="1" sqref="K16:K17 P18 F21">
      <formula1>AND(K16&lt;=J16,MOD(K16,50)=0)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0 K6:K15 Z6:Z17 P16:P17 U26:U28 Z26:Z27 F26:F28 K26:K28 P26:P27">
      <formula1>AND(F6&lt;=E6,MOD(F6,50)=0)</formula1>
    </dataValidation>
    <dataValidation operator="lessThanOrEqual" allowBlank="1" showInputMessage="1" showErrorMessage="1" sqref="C32:Z32 C36:Z36 B32:B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6:P14 U6:U16">
      <formula1>AND(P6&lt;=O6,MOD(P6,50)=0)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7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7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125</v>
      </c>
      <c r="C2" s="12"/>
      <c r="D2" s="158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DS2" s="2"/>
    </row>
    <row r="3" spans="2:29" ht="28.5" customHeight="1">
      <c r="B3" s="6"/>
      <c r="C3" s="6"/>
      <c r="D3" s="159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277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SUM(O4+O23)</f>
        <v>0</v>
      </c>
      <c r="AA3" s="695"/>
      <c r="AB3" s="695"/>
      <c r="AC3" s="40" t="s">
        <v>1</v>
      </c>
    </row>
    <row r="4" spans="3:18" s="8" customFormat="1" ht="27.75" customHeight="1">
      <c r="C4" s="654" t="s">
        <v>149</v>
      </c>
      <c r="D4" s="654"/>
      <c r="E4" s="654"/>
      <c r="F4" s="655" t="s">
        <v>11</v>
      </c>
      <c r="G4" s="655"/>
      <c r="H4" s="656">
        <f>SUM(E22+J22+O22+T22+Y22)</f>
        <v>52600</v>
      </c>
      <c r="I4" s="656"/>
      <c r="J4" s="9" t="s">
        <v>1</v>
      </c>
      <c r="K4" s="9" t="s">
        <v>276</v>
      </c>
      <c r="L4" s="10"/>
      <c r="M4" s="11" t="s">
        <v>127</v>
      </c>
      <c r="N4" s="10"/>
      <c r="O4" s="657">
        <f>SUM(F22+P22+U22+Z22)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9"/>
      <c r="F5" s="18" t="s">
        <v>131</v>
      </c>
      <c r="G5" s="647"/>
      <c r="H5" s="648"/>
      <c r="I5" s="648"/>
      <c r="J5" s="648"/>
      <c r="K5" s="38"/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212" t="s">
        <v>80</v>
      </c>
      <c r="D6" s="213" t="s">
        <v>433</v>
      </c>
      <c r="E6" s="229">
        <v>1700</v>
      </c>
      <c r="F6" s="517"/>
      <c r="G6" s="177"/>
      <c r="H6" s="699"/>
      <c r="I6" s="700"/>
      <c r="J6" s="233"/>
      <c r="K6" s="219"/>
      <c r="L6" s="1"/>
      <c r="M6" s="136" t="s">
        <v>446</v>
      </c>
      <c r="N6" s="246"/>
      <c r="O6" s="229">
        <v>750</v>
      </c>
      <c r="P6" s="517"/>
      <c r="Q6" s="117"/>
      <c r="R6" s="119" t="s">
        <v>50</v>
      </c>
      <c r="S6" s="543"/>
      <c r="T6" s="233">
        <v>1000</v>
      </c>
      <c r="U6" s="517"/>
      <c r="V6" s="117"/>
      <c r="W6" s="119" t="s">
        <v>497</v>
      </c>
      <c r="X6" s="120"/>
      <c r="Y6" s="238">
        <v>650</v>
      </c>
      <c r="Z6" s="517"/>
      <c r="AA6" s="187"/>
      <c r="AB6" s="155" t="s">
        <v>289</v>
      </c>
      <c r="AC6" s="189"/>
    </row>
    <row r="7" spans="2:29" ht="21.75" customHeight="1">
      <c r="B7" s="96"/>
      <c r="C7" s="278" t="s">
        <v>50</v>
      </c>
      <c r="D7" s="272" t="s">
        <v>433</v>
      </c>
      <c r="E7" s="230">
        <v>2200</v>
      </c>
      <c r="F7" s="515"/>
      <c r="G7" s="696"/>
      <c r="H7" s="697"/>
      <c r="I7" s="698"/>
      <c r="J7" s="234"/>
      <c r="K7" s="410"/>
      <c r="L7" s="103"/>
      <c r="M7" s="105" t="s">
        <v>290</v>
      </c>
      <c r="N7" s="1"/>
      <c r="O7" s="230">
        <v>1850</v>
      </c>
      <c r="P7" s="515"/>
      <c r="Q7" s="96"/>
      <c r="R7" s="105" t="s">
        <v>291</v>
      </c>
      <c r="S7" s="97"/>
      <c r="T7" s="234">
        <v>1600</v>
      </c>
      <c r="U7" s="515"/>
      <c r="V7" s="96"/>
      <c r="W7" s="105" t="s">
        <v>292</v>
      </c>
      <c r="X7" s="99"/>
      <c r="Y7" s="239">
        <v>550</v>
      </c>
      <c r="Z7" s="515"/>
      <c r="AA7" s="187"/>
      <c r="AB7" s="155" t="s">
        <v>668</v>
      </c>
      <c r="AC7" s="183"/>
    </row>
    <row r="8" spans="2:29" ht="21.75" customHeight="1">
      <c r="B8" s="96"/>
      <c r="C8" s="278" t="s">
        <v>51</v>
      </c>
      <c r="D8" s="272" t="s">
        <v>433</v>
      </c>
      <c r="E8" s="230">
        <v>3300</v>
      </c>
      <c r="F8" s="515"/>
      <c r="G8" s="123"/>
      <c r="H8" s="278"/>
      <c r="I8" s="292"/>
      <c r="J8" s="234"/>
      <c r="K8" s="265"/>
      <c r="L8" s="103"/>
      <c r="M8" s="105" t="s">
        <v>291</v>
      </c>
      <c r="N8" s="103"/>
      <c r="O8" s="230">
        <v>950</v>
      </c>
      <c r="P8" s="515"/>
      <c r="Q8" s="96"/>
      <c r="R8" s="105" t="s">
        <v>293</v>
      </c>
      <c r="S8" s="97" t="s">
        <v>492</v>
      </c>
      <c r="T8" s="234">
        <v>3350</v>
      </c>
      <c r="U8" s="515"/>
      <c r="V8" s="96"/>
      <c r="W8" s="548" t="s">
        <v>498</v>
      </c>
      <c r="X8" s="99"/>
      <c r="Y8" s="239">
        <v>500</v>
      </c>
      <c r="Z8" s="515"/>
      <c r="AA8" s="187"/>
      <c r="AB8" s="155"/>
      <c r="AC8" s="183"/>
    </row>
    <row r="9" spans="2:29" ht="21.75" customHeight="1">
      <c r="B9" s="96"/>
      <c r="C9" s="273" t="s">
        <v>199</v>
      </c>
      <c r="D9" s="272" t="s">
        <v>433</v>
      </c>
      <c r="E9" s="230">
        <v>2100</v>
      </c>
      <c r="F9" s="515"/>
      <c r="G9" s="123"/>
      <c r="H9" s="278"/>
      <c r="I9" s="293"/>
      <c r="J9" s="234"/>
      <c r="K9" s="265"/>
      <c r="L9" s="103"/>
      <c r="M9" s="105" t="s">
        <v>294</v>
      </c>
      <c r="N9" s="103"/>
      <c r="O9" s="230">
        <v>1750</v>
      </c>
      <c r="P9" s="515"/>
      <c r="Q9" s="96"/>
      <c r="R9" s="105" t="s">
        <v>52</v>
      </c>
      <c r="S9" s="97"/>
      <c r="T9" s="234">
        <v>1450</v>
      </c>
      <c r="U9" s="515"/>
      <c r="V9" s="96"/>
      <c r="W9" s="105" t="s">
        <v>54</v>
      </c>
      <c r="X9" s="99"/>
      <c r="Y9" s="239">
        <v>1050</v>
      </c>
      <c r="Z9" s="515"/>
      <c r="AA9" s="187"/>
      <c r="AC9" s="183"/>
    </row>
    <row r="10" spans="2:29" ht="21.75" customHeight="1">
      <c r="B10" s="96"/>
      <c r="C10" s="278" t="s">
        <v>53</v>
      </c>
      <c r="D10" s="272" t="s">
        <v>433</v>
      </c>
      <c r="E10" s="230">
        <v>1600</v>
      </c>
      <c r="F10" s="515"/>
      <c r="G10" s="123"/>
      <c r="H10" s="278"/>
      <c r="I10" s="294"/>
      <c r="J10" s="234"/>
      <c r="K10" s="265"/>
      <c r="L10" s="103"/>
      <c r="M10" s="105" t="s">
        <v>295</v>
      </c>
      <c r="N10" s="103"/>
      <c r="O10" s="230">
        <v>600</v>
      </c>
      <c r="P10" s="515"/>
      <c r="Q10" s="96"/>
      <c r="R10" s="105" t="s">
        <v>290</v>
      </c>
      <c r="S10" s="97"/>
      <c r="T10" s="234">
        <v>1750</v>
      </c>
      <c r="U10" s="515"/>
      <c r="V10" s="96"/>
      <c r="W10" s="105"/>
      <c r="X10" s="99"/>
      <c r="Y10" s="239"/>
      <c r="Z10" s="224"/>
      <c r="AA10" s="187"/>
      <c r="AB10" s="155"/>
      <c r="AC10" s="189"/>
    </row>
    <row r="11" spans="2:29" ht="21.75" customHeight="1">
      <c r="B11" s="96"/>
      <c r="C11" s="278" t="s">
        <v>296</v>
      </c>
      <c r="D11" s="272" t="s">
        <v>433</v>
      </c>
      <c r="E11" s="230">
        <v>1450</v>
      </c>
      <c r="F11" s="515"/>
      <c r="G11" s="123"/>
      <c r="H11" s="278"/>
      <c r="I11" s="294"/>
      <c r="J11" s="234"/>
      <c r="K11" s="265"/>
      <c r="L11" s="103"/>
      <c r="M11" s="105" t="s">
        <v>423</v>
      </c>
      <c r="N11" s="103"/>
      <c r="O11" s="230">
        <v>300</v>
      </c>
      <c r="P11" s="515"/>
      <c r="Q11" s="96"/>
      <c r="R11" s="105" t="s">
        <v>294</v>
      </c>
      <c r="S11" s="97"/>
      <c r="T11" s="234">
        <v>1550</v>
      </c>
      <c r="U11" s="515"/>
      <c r="V11" s="96"/>
      <c r="W11" s="105"/>
      <c r="X11" s="99"/>
      <c r="Y11" s="239"/>
      <c r="Z11" s="224"/>
      <c r="AA11" s="187"/>
      <c r="AB11" s="155"/>
      <c r="AC11" s="189"/>
    </row>
    <row r="12" spans="2:29" ht="21.75" customHeight="1">
      <c r="B12" s="96"/>
      <c r="C12" s="551" t="s">
        <v>81</v>
      </c>
      <c r="D12" s="272" t="s">
        <v>432</v>
      </c>
      <c r="E12" s="230">
        <v>2850</v>
      </c>
      <c r="F12" s="515"/>
      <c r="G12" s="123"/>
      <c r="H12" s="278"/>
      <c r="I12" s="294"/>
      <c r="J12" s="234"/>
      <c r="K12" s="265"/>
      <c r="L12" s="103"/>
      <c r="M12" s="105" t="s">
        <v>292</v>
      </c>
      <c r="N12" s="103"/>
      <c r="O12" s="230">
        <v>200</v>
      </c>
      <c r="P12" s="515"/>
      <c r="Q12" s="96"/>
      <c r="R12" s="105" t="s">
        <v>295</v>
      </c>
      <c r="S12" s="97" t="s">
        <v>492</v>
      </c>
      <c r="T12" s="234">
        <v>750</v>
      </c>
      <c r="U12" s="515"/>
      <c r="V12" s="96"/>
      <c r="W12" s="105"/>
      <c r="X12" s="99"/>
      <c r="Y12" s="239"/>
      <c r="Z12" s="224"/>
      <c r="AA12" s="187"/>
      <c r="AB12" s="215"/>
      <c r="AC12" s="189"/>
    </row>
    <row r="13" spans="2:29" ht="21.75" customHeight="1">
      <c r="B13" s="96"/>
      <c r="C13" s="551" t="s">
        <v>82</v>
      </c>
      <c r="D13" s="272" t="s">
        <v>433</v>
      </c>
      <c r="E13" s="230">
        <v>1800</v>
      </c>
      <c r="F13" s="515"/>
      <c r="G13" s="123"/>
      <c r="H13" s="278"/>
      <c r="I13" s="293"/>
      <c r="J13" s="234"/>
      <c r="K13" s="265"/>
      <c r="L13" s="103"/>
      <c r="M13" s="105"/>
      <c r="N13" s="103"/>
      <c r="O13" s="230"/>
      <c r="P13" s="268"/>
      <c r="Q13" s="96"/>
      <c r="R13" s="105"/>
      <c r="S13" s="99"/>
      <c r="T13" s="234"/>
      <c r="U13" s="283"/>
      <c r="V13" s="96"/>
      <c r="W13" s="105"/>
      <c r="X13" s="99"/>
      <c r="Y13" s="239"/>
      <c r="Z13" s="224"/>
      <c r="AA13" s="187"/>
      <c r="AB13" s="215"/>
      <c r="AC13" s="189"/>
    </row>
    <row r="14" spans="2:29" ht="21.75" customHeight="1">
      <c r="B14" s="96"/>
      <c r="C14" s="278" t="s">
        <v>52</v>
      </c>
      <c r="D14" s="272" t="s">
        <v>433</v>
      </c>
      <c r="E14" s="230">
        <v>1250</v>
      </c>
      <c r="F14" s="515"/>
      <c r="G14" s="123"/>
      <c r="H14" s="278"/>
      <c r="I14" s="294"/>
      <c r="J14" s="234"/>
      <c r="K14" s="265"/>
      <c r="L14" s="103"/>
      <c r="M14" s="105"/>
      <c r="N14" s="103"/>
      <c r="O14" s="230"/>
      <c r="P14" s="268"/>
      <c r="Q14" s="96"/>
      <c r="R14" s="105"/>
      <c r="S14" s="99"/>
      <c r="T14" s="234"/>
      <c r="U14" s="283"/>
      <c r="V14" s="96"/>
      <c r="W14" s="105"/>
      <c r="X14" s="99"/>
      <c r="Y14" s="239"/>
      <c r="Z14" s="224"/>
      <c r="AA14" s="187"/>
      <c r="AB14" s="215"/>
      <c r="AC14" s="189"/>
    </row>
    <row r="15" spans="2:29" ht="21.75" customHeight="1">
      <c r="B15" s="96"/>
      <c r="C15" s="278" t="s">
        <v>83</v>
      </c>
      <c r="D15" s="272" t="s">
        <v>433</v>
      </c>
      <c r="E15" s="230">
        <v>1650</v>
      </c>
      <c r="F15" s="515"/>
      <c r="G15" s="123"/>
      <c r="H15" s="278"/>
      <c r="I15" s="294"/>
      <c r="J15" s="234"/>
      <c r="K15" s="265"/>
      <c r="L15" s="103"/>
      <c r="M15" s="105"/>
      <c r="N15" s="103"/>
      <c r="O15" s="230"/>
      <c r="P15" s="268"/>
      <c r="Q15" s="96"/>
      <c r="R15" s="105"/>
      <c r="S15" s="99"/>
      <c r="T15" s="234"/>
      <c r="U15" s="283"/>
      <c r="V15" s="96"/>
      <c r="W15" s="105"/>
      <c r="X15" s="99"/>
      <c r="Y15" s="239"/>
      <c r="Z15" s="224"/>
      <c r="AA15" s="187"/>
      <c r="AB15" s="215"/>
      <c r="AC15" s="189"/>
    </row>
    <row r="16" spans="2:29" ht="21.75" customHeight="1">
      <c r="B16" s="96"/>
      <c r="C16" s="278" t="s">
        <v>54</v>
      </c>
      <c r="D16" s="272" t="s">
        <v>433</v>
      </c>
      <c r="E16" s="230">
        <v>5700</v>
      </c>
      <c r="F16" s="515"/>
      <c r="G16" s="123"/>
      <c r="H16" s="278"/>
      <c r="I16" s="294"/>
      <c r="J16" s="234"/>
      <c r="K16" s="265"/>
      <c r="L16" s="103"/>
      <c r="M16" s="105"/>
      <c r="N16" s="103"/>
      <c r="O16" s="230"/>
      <c r="P16" s="268"/>
      <c r="Q16" s="96"/>
      <c r="R16" s="105"/>
      <c r="S16" s="99"/>
      <c r="T16" s="234"/>
      <c r="U16" s="283"/>
      <c r="V16" s="96"/>
      <c r="W16" s="105"/>
      <c r="X16" s="99"/>
      <c r="Y16" s="239"/>
      <c r="Z16" s="224"/>
      <c r="AA16" s="187"/>
      <c r="AB16" s="215"/>
      <c r="AC16" s="189"/>
    </row>
    <row r="17" spans="2:29" ht="21.75" customHeight="1">
      <c r="B17" s="131" t="s">
        <v>392</v>
      </c>
      <c r="C17" s="278" t="s">
        <v>447</v>
      </c>
      <c r="D17" s="272" t="s">
        <v>431</v>
      </c>
      <c r="E17" s="230">
        <v>2400</v>
      </c>
      <c r="F17" s="515"/>
      <c r="G17" s="123"/>
      <c r="H17" s="280"/>
      <c r="I17" s="294"/>
      <c r="J17" s="234"/>
      <c r="K17" s="265"/>
      <c r="L17" s="103"/>
      <c r="M17" s="105"/>
      <c r="N17" s="103"/>
      <c r="O17" s="230"/>
      <c r="P17" s="268"/>
      <c r="Q17" s="96"/>
      <c r="R17" s="105"/>
      <c r="S17" s="99"/>
      <c r="T17" s="234"/>
      <c r="U17" s="283"/>
      <c r="V17" s="96"/>
      <c r="W17" s="103"/>
      <c r="X17" s="99"/>
      <c r="Y17" s="239"/>
      <c r="Z17" s="224"/>
      <c r="AA17" s="187"/>
      <c r="AB17" s="215"/>
      <c r="AC17" s="189"/>
    </row>
    <row r="18" spans="2:29" ht="21.75" customHeight="1">
      <c r="B18" s="131" t="s">
        <v>391</v>
      </c>
      <c r="C18" s="278" t="s">
        <v>448</v>
      </c>
      <c r="D18" s="272" t="s">
        <v>449</v>
      </c>
      <c r="E18" s="230">
        <v>2400</v>
      </c>
      <c r="F18" s="515"/>
      <c r="G18" s="123"/>
      <c r="H18" s="280"/>
      <c r="I18" s="294"/>
      <c r="J18" s="234"/>
      <c r="K18" s="265"/>
      <c r="L18" s="103"/>
      <c r="M18" s="105"/>
      <c r="N18" s="103"/>
      <c r="O18" s="230"/>
      <c r="P18" s="268"/>
      <c r="Q18" s="96"/>
      <c r="R18" s="105"/>
      <c r="S18" s="99"/>
      <c r="T18" s="234"/>
      <c r="U18" s="283"/>
      <c r="V18" s="96"/>
      <c r="W18" s="103"/>
      <c r="X18" s="99"/>
      <c r="Y18" s="239"/>
      <c r="Z18" s="224"/>
      <c r="AA18" s="187"/>
      <c r="AB18" s="155" t="s">
        <v>393</v>
      </c>
      <c r="AC18" s="183"/>
    </row>
    <row r="19" spans="2:29" ht="21.75" customHeight="1">
      <c r="B19" s="96"/>
      <c r="C19" s="278" t="s">
        <v>450</v>
      </c>
      <c r="D19" s="272" t="s">
        <v>433</v>
      </c>
      <c r="E19" s="230">
        <v>1600</v>
      </c>
      <c r="F19" s="515"/>
      <c r="G19" s="123"/>
      <c r="H19" s="280"/>
      <c r="I19" s="294"/>
      <c r="J19" s="234"/>
      <c r="K19" s="265"/>
      <c r="L19" s="103"/>
      <c r="M19" s="105"/>
      <c r="N19" s="103"/>
      <c r="O19" s="230"/>
      <c r="P19" s="268"/>
      <c r="Q19" s="96"/>
      <c r="R19" s="103"/>
      <c r="S19" s="99"/>
      <c r="T19" s="234"/>
      <c r="U19" s="283"/>
      <c r="V19" s="96"/>
      <c r="W19" s="103"/>
      <c r="X19" s="99"/>
      <c r="Y19" s="239"/>
      <c r="Z19" s="224"/>
      <c r="AA19" s="187"/>
      <c r="AB19" s="689" t="s">
        <v>666</v>
      </c>
      <c r="AC19" s="690"/>
    </row>
    <row r="20" spans="2:29" ht="21.75" customHeight="1">
      <c r="B20" s="96"/>
      <c r="C20" s="278"/>
      <c r="D20" s="272"/>
      <c r="E20" s="230"/>
      <c r="F20" s="268"/>
      <c r="G20" s="123"/>
      <c r="H20" s="280"/>
      <c r="I20" s="294"/>
      <c r="J20" s="234"/>
      <c r="K20" s="265"/>
      <c r="L20" s="103"/>
      <c r="M20" s="103"/>
      <c r="N20" s="103"/>
      <c r="O20" s="230"/>
      <c r="P20" s="268"/>
      <c r="Q20" s="96"/>
      <c r="R20" s="103"/>
      <c r="S20" s="99"/>
      <c r="T20" s="234"/>
      <c r="U20" s="283"/>
      <c r="V20" s="96"/>
      <c r="W20" s="103"/>
      <c r="X20" s="99"/>
      <c r="Y20" s="239"/>
      <c r="Z20" s="224"/>
      <c r="AA20" s="187"/>
      <c r="AC20" s="163"/>
    </row>
    <row r="21" spans="2:29" ht="21.75" customHeight="1">
      <c r="B21" s="114"/>
      <c r="C21" s="200"/>
      <c r="D21" s="211"/>
      <c r="E21" s="270"/>
      <c r="F21" s="184"/>
      <c r="G21" s="176"/>
      <c r="H21" s="156"/>
      <c r="I21" s="295"/>
      <c r="J21" s="169"/>
      <c r="K21" s="267"/>
      <c r="L21" s="112"/>
      <c r="M21" s="112"/>
      <c r="N21" s="112"/>
      <c r="O21" s="270"/>
      <c r="P21" s="184"/>
      <c r="Q21" s="114"/>
      <c r="R21" s="112"/>
      <c r="S21" s="113"/>
      <c r="T21" s="296"/>
      <c r="U21" s="262"/>
      <c r="V21" s="114"/>
      <c r="W21" s="112"/>
      <c r="X21" s="113"/>
      <c r="Y21" s="240"/>
      <c r="Z21" s="184"/>
      <c r="AA21" s="187"/>
      <c r="AB21" s="215"/>
      <c r="AC21" s="189"/>
    </row>
    <row r="22" spans="2:29" ht="21.75" customHeight="1">
      <c r="B22" s="642" t="s">
        <v>2</v>
      </c>
      <c r="C22" s="643"/>
      <c r="D22" s="643"/>
      <c r="E22" s="270">
        <f>SUM(E6:E20)</f>
        <v>32000</v>
      </c>
      <c r="F22" s="184">
        <f>SUM(F6:F20)</f>
        <v>0</v>
      </c>
      <c r="G22" s="642"/>
      <c r="H22" s="643"/>
      <c r="I22" s="644"/>
      <c r="J22" s="169">
        <f>SUM(J6:J20)</f>
        <v>0</v>
      </c>
      <c r="K22" s="262">
        <f>SUM(K7)</f>
        <v>0</v>
      </c>
      <c r="L22" s="643" t="s">
        <v>2</v>
      </c>
      <c r="M22" s="643"/>
      <c r="N22" s="112"/>
      <c r="O22" s="270">
        <f>SUM(O6:O15)+O17+O19</f>
        <v>6400</v>
      </c>
      <c r="P22" s="184">
        <f>SUM(P6:P12)</f>
        <v>0</v>
      </c>
      <c r="Q22" s="642" t="s">
        <v>2</v>
      </c>
      <c r="R22" s="643"/>
      <c r="S22" s="644"/>
      <c r="T22" s="169">
        <f>SUM(T6:T17)</f>
        <v>11450</v>
      </c>
      <c r="U22" s="558">
        <f>SUM(U6:U12)</f>
        <v>0</v>
      </c>
      <c r="V22" s="642" t="s">
        <v>2</v>
      </c>
      <c r="W22" s="643"/>
      <c r="X22" s="644"/>
      <c r="Y22" s="240">
        <f>SUM(Y6:Y20)</f>
        <v>2750</v>
      </c>
      <c r="Z22" s="184">
        <f>SUM(Z6:Z9)</f>
        <v>0</v>
      </c>
      <c r="AA22" s="188"/>
      <c r="AB22" s="185">
        <f>SUM(AB6:AB16)</f>
        <v>0</v>
      </c>
      <c r="AC22" s="186">
        <f>SUM(AC6:AC16)</f>
        <v>0</v>
      </c>
    </row>
    <row r="23" spans="2:29" ht="27.75" customHeight="1">
      <c r="B23" s="2"/>
      <c r="C23" s="654" t="s">
        <v>150</v>
      </c>
      <c r="D23" s="654"/>
      <c r="E23" s="654"/>
      <c r="F23" s="655" t="s">
        <v>11</v>
      </c>
      <c r="G23" s="655"/>
      <c r="H23" s="656">
        <f>SUM(J31+T31+Y31)</f>
        <v>12650</v>
      </c>
      <c r="I23" s="655"/>
      <c r="J23" s="9" t="s">
        <v>1</v>
      </c>
      <c r="K23" s="9" t="s">
        <v>276</v>
      </c>
      <c r="L23" s="10"/>
      <c r="M23" s="11" t="s">
        <v>127</v>
      </c>
      <c r="N23" s="10"/>
      <c r="O23" s="657">
        <f>SUM(K31+U31+Z31)</f>
        <v>0</v>
      </c>
      <c r="P23" s="658"/>
      <c r="Q23" s="659" t="s">
        <v>1</v>
      </c>
      <c r="R23" s="659"/>
      <c r="S23" s="2"/>
      <c r="T23" s="5"/>
      <c r="U23" s="5"/>
      <c r="V23" s="2"/>
      <c r="W23" s="2"/>
      <c r="X23" s="2"/>
      <c r="Y23" s="2"/>
      <c r="Z23" s="2"/>
      <c r="AA23" s="14"/>
      <c r="AB23" s="160"/>
      <c r="AC23" s="161"/>
    </row>
    <row r="24" spans="2:29" ht="21.75" customHeight="1">
      <c r="B24" s="647" t="s">
        <v>146</v>
      </c>
      <c r="C24" s="648"/>
      <c r="D24" s="648"/>
      <c r="E24" s="648"/>
      <c r="F24" s="42" t="s">
        <v>131</v>
      </c>
      <c r="G24" s="647" t="s">
        <v>146</v>
      </c>
      <c r="H24" s="648"/>
      <c r="I24" s="648"/>
      <c r="J24" s="649"/>
      <c r="K24" s="19" t="s">
        <v>131</v>
      </c>
      <c r="L24" s="647" t="s">
        <v>574</v>
      </c>
      <c r="M24" s="648"/>
      <c r="N24" s="648"/>
      <c r="O24" s="649"/>
      <c r="P24" s="42" t="s">
        <v>575</v>
      </c>
      <c r="Q24" s="647" t="s">
        <v>148</v>
      </c>
      <c r="R24" s="648"/>
      <c r="S24" s="648"/>
      <c r="T24" s="649"/>
      <c r="U24" s="19" t="s">
        <v>131</v>
      </c>
      <c r="V24" s="647" t="s">
        <v>132</v>
      </c>
      <c r="W24" s="648"/>
      <c r="X24" s="648"/>
      <c r="Y24" s="649"/>
      <c r="Z24" s="18" t="s">
        <v>131</v>
      </c>
      <c r="AA24" s="661" t="s">
        <v>275</v>
      </c>
      <c r="AB24" s="650"/>
      <c r="AC24" s="651"/>
    </row>
    <row r="25" spans="2:29" ht="21.75" customHeight="1">
      <c r="B25" s="135"/>
      <c r="C25" s="212" t="s">
        <v>270</v>
      </c>
      <c r="D25" s="298" t="s">
        <v>441</v>
      </c>
      <c r="E25" s="229">
        <v>2050</v>
      </c>
      <c r="F25" s="517"/>
      <c r="G25" s="127" t="s">
        <v>391</v>
      </c>
      <c r="H25" s="136" t="s">
        <v>297</v>
      </c>
      <c r="I25" s="298" t="s">
        <v>435</v>
      </c>
      <c r="J25" s="229">
        <v>800</v>
      </c>
      <c r="K25" s="517"/>
      <c r="L25" s="118"/>
      <c r="M25" s="119"/>
      <c r="N25" s="120"/>
      <c r="O25" s="195"/>
      <c r="P25" s="222"/>
      <c r="Q25" s="135"/>
      <c r="R25" s="136" t="s">
        <v>55</v>
      </c>
      <c r="S25" s="1"/>
      <c r="T25" s="229">
        <v>1400</v>
      </c>
      <c r="U25" s="517"/>
      <c r="V25" s="117"/>
      <c r="W25" s="119" t="s">
        <v>84</v>
      </c>
      <c r="X25" s="120"/>
      <c r="Y25" s="238">
        <v>850</v>
      </c>
      <c r="Z25" s="517"/>
      <c r="AA25" s="187"/>
      <c r="AB25" s="689" t="s">
        <v>394</v>
      </c>
      <c r="AC25" s="690"/>
    </row>
    <row r="26" spans="2:29" ht="21.75" customHeight="1">
      <c r="B26" s="131" t="s">
        <v>392</v>
      </c>
      <c r="C26" s="105" t="s">
        <v>269</v>
      </c>
      <c r="D26" s="286" t="s">
        <v>619</v>
      </c>
      <c r="E26" s="230">
        <v>3050</v>
      </c>
      <c r="F26" s="515"/>
      <c r="G26" s="96"/>
      <c r="H26" s="105" t="s">
        <v>90</v>
      </c>
      <c r="I26" s="286" t="s">
        <v>435</v>
      </c>
      <c r="J26" s="230">
        <v>300</v>
      </c>
      <c r="K26" s="515"/>
      <c r="L26" s="103"/>
      <c r="M26" s="105"/>
      <c r="N26" s="99"/>
      <c r="O26" s="268"/>
      <c r="P26" s="235"/>
      <c r="Q26" s="96"/>
      <c r="R26" s="105" t="s">
        <v>84</v>
      </c>
      <c r="S26" s="103"/>
      <c r="T26" s="230">
        <v>800</v>
      </c>
      <c r="U26" s="515"/>
      <c r="V26" s="96"/>
      <c r="W26" s="105"/>
      <c r="X26" s="99"/>
      <c r="Y26" s="239"/>
      <c r="Z26" s="224"/>
      <c r="AA26" s="187"/>
      <c r="AB26" s="689" t="s">
        <v>665</v>
      </c>
      <c r="AC26" s="690"/>
    </row>
    <row r="27" spans="2:29" ht="21.75" customHeight="1">
      <c r="B27" s="131"/>
      <c r="C27" s="105" t="s">
        <v>452</v>
      </c>
      <c r="D27" s="286" t="s">
        <v>441</v>
      </c>
      <c r="E27" s="230">
        <v>2850</v>
      </c>
      <c r="F27" s="515"/>
      <c r="G27" s="96"/>
      <c r="H27" s="105"/>
      <c r="I27" s="286"/>
      <c r="J27" s="230"/>
      <c r="K27" s="224"/>
      <c r="L27" s="103"/>
      <c r="M27" s="103"/>
      <c r="N27" s="99"/>
      <c r="O27" s="234"/>
      <c r="P27" s="235"/>
      <c r="Q27" s="96"/>
      <c r="R27" s="301" t="s">
        <v>424</v>
      </c>
      <c r="S27" s="133" t="s">
        <v>432</v>
      </c>
      <c r="T27" s="230">
        <v>550</v>
      </c>
      <c r="U27" s="515"/>
      <c r="V27" s="96"/>
      <c r="W27" s="103"/>
      <c r="X27" s="99"/>
      <c r="Y27" s="239"/>
      <c r="Z27" s="224"/>
      <c r="AA27" s="187"/>
      <c r="AB27" s="689"/>
      <c r="AC27" s="690"/>
    </row>
    <row r="28" spans="2:29" ht="21.75" customHeight="1">
      <c r="B28" s="131"/>
      <c r="C28" s="105"/>
      <c r="D28" s="286"/>
      <c r="E28" s="230"/>
      <c r="F28" s="410"/>
      <c r="G28" s="96"/>
      <c r="H28" s="105"/>
      <c r="I28" s="125"/>
      <c r="J28" s="230"/>
      <c r="K28" s="224"/>
      <c r="L28" s="103"/>
      <c r="M28" s="103"/>
      <c r="N28" s="99"/>
      <c r="O28" s="234"/>
      <c r="P28" s="235"/>
      <c r="Q28" s="96"/>
      <c r="R28" s="105"/>
      <c r="S28" s="103"/>
      <c r="T28" s="302"/>
      <c r="U28" s="303"/>
      <c r="V28" s="96"/>
      <c r="W28" s="103"/>
      <c r="X28" s="99"/>
      <c r="Y28" s="266"/>
      <c r="Z28" s="224"/>
      <c r="AA28" s="187"/>
      <c r="AB28" s="2"/>
      <c r="AC28" s="163"/>
    </row>
    <row r="29" spans="2:29" ht="21.75" customHeight="1">
      <c r="B29" s="96"/>
      <c r="C29" s="105"/>
      <c r="D29" s="103"/>
      <c r="E29" s="230"/>
      <c r="F29" s="235"/>
      <c r="G29" s="96"/>
      <c r="H29" s="105"/>
      <c r="I29" s="125"/>
      <c r="J29" s="230"/>
      <c r="K29" s="224"/>
      <c r="L29" s="103"/>
      <c r="M29" s="103"/>
      <c r="N29" s="99"/>
      <c r="O29" s="234"/>
      <c r="P29" s="235"/>
      <c r="Q29" s="96"/>
      <c r="R29" s="105"/>
      <c r="S29" s="103"/>
      <c r="T29" s="230"/>
      <c r="U29" s="303"/>
      <c r="V29" s="96"/>
      <c r="W29" s="103"/>
      <c r="X29" s="99"/>
      <c r="Y29" s="239"/>
      <c r="Z29" s="224"/>
      <c r="AA29" s="187"/>
      <c r="AB29" s="2"/>
      <c r="AC29" s="149"/>
    </row>
    <row r="30" spans="2:29" ht="21.75" customHeight="1">
      <c r="B30" s="114"/>
      <c r="C30" s="162"/>
      <c r="D30" s="112"/>
      <c r="E30" s="270"/>
      <c r="F30" s="259"/>
      <c r="G30" s="642" t="s">
        <v>72</v>
      </c>
      <c r="H30" s="643"/>
      <c r="I30" s="643"/>
      <c r="J30" s="270">
        <f>SUM(J25:J28)</f>
        <v>1100</v>
      </c>
      <c r="K30" s="167">
        <f>SUM(K25:K27)</f>
        <v>0</v>
      </c>
      <c r="L30" s="112"/>
      <c r="M30" s="112"/>
      <c r="N30" s="113"/>
      <c r="O30" s="169"/>
      <c r="P30" s="259"/>
      <c r="Q30" s="114"/>
      <c r="R30" s="162"/>
      <c r="S30" s="112"/>
      <c r="T30" s="300"/>
      <c r="U30" s="217"/>
      <c r="V30" s="114"/>
      <c r="W30" s="112"/>
      <c r="X30" s="113"/>
      <c r="Y30" s="291"/>
      <c r="Z30" s="167"/>
      <c r="AA30" s="187"/>
      <c r="AB30" s="691" t="s">
        <v>669</v>
      </c>
      <c r="AC30" s="692"/>
    </row>
    <row r="31" spans="2:29" ht="21.75" customHeight="1">
      <c r="B31" s="642" t="s">
        <v>2</v>
      </c>
      <c r="C31" s="643"/>
      <c r="D31" s="643"/>
      <c r="E31" s="270">
        <f>SUM(E25:E30)</f>
        <v>7950</v>
      </c>
      <c r="F31" s="259">
        <f>SUM(F25:F28)</f>
        <v>0</v>
      </c>
      <c r="G31" s="642" t="s">
        <v>126</v>
      </c>
      <c r="H31" s="643"/>
      <c r="I31" s="643"/>
      <c r="J31" s="270">
        <f>SUM(J30+E31)</f>
        <v>9050</v>
      </c>
      <c r="K31" s="167">
        <f>SUM(F31+K30)</f>
        <v>0</v>
      </c>
      <c r="L31" s="112"/>
      <c r="M31" s="112"/>
      <c r="N31" s="113"/>
      <c r="O31" s="169">
        <f>SUM(O25:O26)</f>
        <v>0</v>
      </c>
      <c r="P31" s="259"/>
      <c r="Q31" s="642" t="s">
        <v>2</v>
      </c>
      <c r="R31" s="643"/>
      <c r="S31" s="643"/>
      <c r="T31" s="270">
        <f>SUM(T25:T30)</f>
        <v>2750</v>
      </c>
      <c r="U31" s="167">
        <f>SUM(U25:U27)</f>
        <v>0</v>
      </c>
      <c r="V31" s="642" t="s">
        <v>2</v>
      </c>
      <c r="W31" s="643"/>
      <c r="X31" s="644"/>
      <c r="Y31" s="240">
        <f>SUM(Y25:Y28)</f>
        <v>850</v>
      </c>
      <c r="Z31" s="184">
        <f>SUM(Z25)</f>
        <v>0</v>
      </c>
      <c r="AA31" s="188"/>
      <c r="AB31" s="693"/>
      <c r="AC31" s="694"/>
    </row>
    <row r="32" spans="2:30" ht="13.5" customHeight="1">
      <c r="B32" s="14" t="s">
        <v>625</v>
      </c>
      <c r="C32" s="13"/>
      <c r="D32" s="1"/>
      <c r="E32" s="233"/>
      <c r="F32" s="524"/>
      <c r="G32" s="1"/>
      <c r="H32" s="1"/>
      <c r="I32" s="1"/>
      <c r="J32" s="233"/>
      <c r="K32" s="525"/>
      <c r="L32" s="1"/>
      <c r="M32" s="1"/>
      <c r="N32" s="1"/>
      <c r="O32" s="233"/>
      <c r="P32" s="195"/>
      <c r="Q32" s="1"/>
      <c r="R32" s="1"/>
      <c r="S32" s="1"/>
      <c r="T32" s="233"/>
      <c r="U32" s="525"/>
      <c r="V32" s="1"/>
      <c r="W32" s="1"/>
      <c r="X32" s="1"/>
      <c r="Y32" s="233"/>
      <c r="Z32" s="195"/>
      <c r="AA32" s="110"/>
      <c r="AB32" s="41"/>
      <c r="AC32" s="7"/>
      <c r="AD32" s="110"/>
    </row>
    <row r="33" spans="2:29" ht="14.25" customHeight="1">
      <c r="B33" s="677" t="s">
        <v>629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4.25" customHeight="1">
      <c r="B34" s="677" t="s">
        <v>626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9" ht="13.5">
      <c r="B35" s="677" t="s">
        <v>627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</row>
    <row r="36" spans="2:26" ht="8.25" customHeight="1">
      <c r="B36" s="14"/>
      <c r="C36" s="1"/>
      <c r="D36" s="1"/>
      <c r="E36" s="233"/>
      <c r="F36" s="524"/>
      <c r="G36" s="1"/>
      <c r="H36" s="1"/>
      <c r="I36" s="1"/>
      <c r="J36" s="233"/>
      <c r="K36" s="525"/>
      <c r="L36" s="1"/>
      <c r="M36" s="1"/>
      <c r="N36" s="1"/>
      <c r="O36" s="233"/>
      <c r="P36" s="195"/>
      <c r="Q36" s="1"/>
      <c r="R36" s="1"/>
      <c r="S36" s="1"/>
      <c r="T36" s="233"/>
      <c r="U36" s="525"/>
      <c r="V36" s="1"/>
      <c r="W36" s="1"/>
      <c r="X36" s="1"/>
      <c r="Y36" s="233"/>
      <c r="Z36" s="195"/>
    </row>
    <row r="37" spans="2:30" ht="14.25">
      <c r="B37" s="94" t="s">
        <v>380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50"/>
      <c r="U37" s="5"/>
      <c r="AA37" s="110"/>
      <c r="AB37" s="41" t="str">
        <f>'表紙'!P36</f>
        <v>（2021年2月現在）</v>
      </c>
      <c r="AC37" s="7" t="s">
        <v>381</v>
      </c>
      <c r="AD37" s="110"/>
    </row>
  </sheetData>
  <sheetProtection password="CCCF" sheet="1" selectLockedCells="1"/>
  <mergeCells count="54">
    <mergeCell ref="B33:AC33"/>
    <mergeCell ref="B34:AC34"/>
    <mergeCell ref="B35:AC35"/>
    <mergeCell ref="L24:O24"/>
    <mergeCell ref="C4:E4"/>
    <mergeCell ref="F4:G4"/>
    <mergeCell ref="H4:I4"/>
    <mergeCell ref="L5:O5"/>
    <mergeCell ref="O4:P4"/>
    <mergeCell ref="H6:I6"/>
    <mergeCell ref="O23:P23"/>
    <mergeCell ref="G7:I7"/>
    <mergeCell ref="B5:E5"/>
    <mergeCell ref="G5:J5"/>
    <mergeCell ref="V5:Y5"/>
    <mergeCell ref="Q5:T5"/>
    <mergeCell ref="B22:D22"/>
    <mergeCell ref="G22:I22"/>
    <mergeCell ref="Q22:S22"/>
    <mergeCell ref="L22:M22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G24:J24"/>
    <mergeCell ref="E2:G2"/>
    <mergeCell ref="N2:P2"/>
    <mergeCell ref="H2:M2"/>
    <mergeCell ref="E3:G3"/>
    <mergeCell ref="H3:M3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2" dxfId="0" stopIfTrue="1">
      <formula>F16&gt;E16</formula>
    </cfRule>
  </conditionalFormatting>
  <conditionalFormatting sqref="F17">
    <cfRule type="expression" priority="31" dxfId="0" stopIfTrue="1">
      <formula>F17&gt;E17</formula>
    </cfRule>
  </conditionalFormatting>
  <conditionalFormatting sqref="F18">
    <cfRule type="expression" priority="30" dxfId="0" stopIfTrue="1">
      <formula>F18&gt;E18</formula>
    </cfRule>
  </conditionalFormatting>
  <conditionalFormatting sqref="F19">
    <cfRule type="expression" priority="29" dxfId="0" stopIfTrue="1">
      <formula>F19&gt;E19</formula>
    </cfRule>
  </conditionalFormatting>
  <conditionalFormatting sqref="P6">
    <cfRule type="expression" priority="28" dxfId="0" stopIfTrue="1">
      <formula>P6&gt;O6</formula>
    </cfRule>
  </conditionalFormatting>
  <conditionalFormatting sqref="P7">
    <cfRule type="expression" priority="27" dxfId="0" stopIfTrue="1">
      <formula>P7&gt;O7</formula>
    </cfRule>
  </conditionalFormatting>
  <conditionalFormatting sqref="P8">
    <cfRule type="expression" priority="26" dxfId="0" stopIfTrue="1">
      <formula>P8&gt;O8</formula>
    </cfRule>
  </conditionalFormatting>
  <conditionalFormatting sqref="P9">
    <cfRule type="expression" priority="25" dxfId="0" stopIfTrue="1">
      <formula>P9&gt;O9</formula>
    </cfRule>
  </conditionalFormatting>
  <conditionalFormatting sqref="P10">
    <cfRule type="expression" priority="24" dxfId="0" stopIfTrue="1">
      <formula>P10&gt;O10</formula>
    </cfRule>
  </conditionalFormatting>
  <conditionalFormatting sqref="P11">
    <cfRule type="expression" priority="23" dxfId="0" stopIfTrue="1">
      <formula>P11&gt;O11</formula>
    </cfRule>
  </conditionalFormatting>
  <conditionalFormatting sqref="P12">
    <cfRule type="expression" priority="22" dxfId="0" stopIfTrue="1">
      <formula>P12&gt;O12</formula>
    </cfRule>
  </conditionalFormatting>
  <conditionalFormatting sqref="U6">
    <cfRule type="expression" priority="21" dxfId="0" stopIfTrue="1">
      <formula>U6&gt;T6</formula>
    </cfRule>
  </conditionalFormatting>
  <conditionalFormatting sqref="U7">
    <cfRule type="expression" priority="20" dxfId="0" stopIfTrue="1">
      <formula>U7&gt;T7</formula>
    </cfRule>
  </conditionalFormatting>
  <conditionalFormatting sqref="U8">
    <cfRule type="expression" priority="19" dxfId="0" stopIfTrue="1">
      <formula>U8&gt;T8</formula>
    </cfRule>
  </conditionalFormatting>
  <conditionalFormatting sqref="U9">
    <cfRule type="expression" priority="18" dxfId="0" stopIfTrue="1">
      <formula>U9&gt;T9</formula>
    </cfRule>
  </conditionalFormatting>
  <conditionalFormatting sqref="U10">
    <cfRule type="expression" priority="17" dxfId="0" stopIfTrue="1">
      <formula>U10&gt;T10</formula>
    </cfRule>
  </conditionalFormatting>
  <conditionalFormatting sqref="U11">
    <cfRule type="expression" priority="16" dxfId="0" stopIfTrue="1">
      <formula>U11&gt;T11</formula>
    </cfRule>
  </conditionalFormatting>
  <conditionalFormatting sqref="U12">
    <cfRule type="expression" priority="15" dxfId="0" stopIfTrue="1">
      <formula>U12&gt;T12</formula>
    </cfRule>
  </conditionalFormatting>
  <conditionalFormatting sqref="Z6">
    <cfRule type="expression" priority="14" dxfId="0" stopIfTrue="1">
      <formula>Z6&gt;Y6</formula>
    </cfRule>
  </conditionalFormatting>
  <conditionalFormatting sqref="Z7">
    <cfRule type="expression" priority="13" dxfId="0" stopIfTrue="1">
      <formula>Z7&gt;Y7</formula>
    </cfRule>
  </conditionalFormatting>
  <conditionalFormatting sqref="Z8">
    <cfRule type="expression" priority="12" dxfId="0" stopIfTrue="1">
      <formula>Z8&gt;Y8</formula>
    </cfRule>
  </conditionalFormatting>
  <conditionalFormatting sqref="Z9">
    <cfRule type="expression" priority="11" dxfId="0" stopIfTrue="1">
      <formula>Z9&gt;Y9</formula>
    </cfRule>
  </conditionalFormatting>
  <conditionalFormatting sqref="F25">
    <cfRule type="expression" priority="10" dxfId="0" stopIfTrue="1">
      <formula>F25&gt;E25</formula>
    </cfRule>
  </conditionalFormatting>
  <conditionalFormatting sqref="F26">
    <cfRule type="expression" priority="9" dxfId="0" stopIfTrue="1">
      <formula>F26&gt;E26</formula>
    </cfRule>
  </conditionalFormatting>
  <conditionalFormatting sqref="F27">
    <cfRule type="expression" priority="8" dxfId="0" stopIfTrue="1">
      <formula>F27&gt;E27</formula>
    </cfRule>
  </conditionalFormatting>
  <conditionalFormatting sqref="F28">
    <cfRule type="expression" priority="7" dxfId="0" stopIfTrue="1">
      <formula>F28&gt;E28</formula>
    </cfRule>
  </conditionalFormatting>
  <conditionalFormatting sqref="K25">
    <cfRule type="expression" priority="6" dxfId="0" stopIfTrue="1">
      <formula>K25&gt;J25</formula>
    </cfRule>
  </conditionalFormatting>
  <conditionalFormatting sqref="K26">
    <cfRule type="expression" priority="5" dxfId="0" stopIfTrue="1">
      <formula>K26&gt;J26</formula>
    </cfRule>
  </conditionalFormatting>
  <conditionalFormatting sqref="U25">
    <cfRule type="expression" priority="4" dxfId="0" stopIfTrue="1">
      <formula>U25&gt;T25</formula>
    </cfRule>
  </conditionalFormatting>
  <conditionalFormatting sqref="U26">
    <cfRule type="expression" priority="3" dxfId="0" stopIfTrue="1">
      <formula>U26&gt;T26</formula>
    </cfRule>
  </conditionalFormatting>
  <conditionalFormatting sqref="U27">
    <cfRule type="expression" priority="2" dxfId="0" stopIfTrue="1">
      <formula>U27&gt;T27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type="custom" operator="lessThanOrEqual" allowBlank="1" showInputMessage="1" showErrorMessage="1" sqref="K7 K27 F20">
      <formula1>AND(K7&lt;=J7,MOD(K7,50)=0)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9 P6:P12 U6:U12 Z6:Z9 F25:F28 K25:K26 U25:U27 Z25">
      <formula1>AND(F6&lt;=E6,MOD(F6,50)=0)</formula1>
    </dataValidation>
    <dataValidation operator="lessThanOrEqual" allowBlank="1" showInputMessage="1" showErrorMessage="1" sqref="C32:Z32 C36:Z36 B32:B36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7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125</v>
      </c>
      <c r="C2" s="12"/>
      <c r="D2" s="158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7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159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273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151</v>
      </c>
      <c r="D4" s="654"/>
      <c r="E4" s="654"/>
      <c r="F4" s="655" t="s">
        <v>11</v>
      </c>
      <c r="G4" s="655"/>
      <c r="H4" s="656">
        <f>SUM(J30+O30+T30+Y30)</f>
        <v>82900</v>
      </c>
      <c r="I4" s="656"/>
      <c r="J4" s="9" t="s">
        <v>1</v>
      </c>
      <c r="K4" s="9" t="s">
        <v>276</v>
      </c>
      <c r="L4" s="10"/>
      <c r="M4" s="11" t="s">
        <v>127</v>
      </c>
      <c r="N4" s="10"/>
      <c r="O4" s="657">
        <f>SUM(K30+P30+U30+Z30)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9"/>
      <c r="F5" s="18" t="s">
        <v>131</v>
      </c>
      <c r="G5" s="647" t="s">
        <v>146</v>
      </c>
      <c r="H5" s="648"/>
      <c r="I5" s="648"/>
      <c r="J5" s="648"/>
      <c r="K5" s="38" t="s">
        <v>131</v>
      </c>
      <c r="L5" s="648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271" t="s">
        <v>94</v>
      </c>
      <c r="D6" s="298" t="s">
        <v>441</v>
      </c>
      <c r="E6" s="229">
        <v>1550</v>
      </c>
      <c r="F6" s="517"/>
      <c r="G6" s="178" t="s">
        <v>453</v>
      </c>
      <c r="H6" s="281" t="s">
        <v>85</v>
      </c>
      <c r="I6" s="304" t="s">
        <v>435</v>
      </c>
      <c r="J6" s="233">
        <v>1200</v>
      </c>
      <c r="K6" s="517"/>
      <c r="L6" s="1"/>
      <c r="M6" s="136"/>
      <c r="N6" s="1"/>
      <c r="O6" s="229"/>
      <c r="P6" s="514"/>
      <c r="Q6" s="117"/>
      <c r="R6" s="119" t="s">
        <v>298</v>
      </c>
      <c r="S6" s="120"/>
      <c r="T6" s="233">
        <v>750</v>
      </c>
      <c r="U6" s="517"/>
      <c r="V6" s="117"/>
      <c r="W6" s="119"/>
      <c r="X6" s="120"/>
      <c r="Y6" s="238"/>
      <c r="Z6" s="514"/>
      <c r="AA6" s="179"/>
      <c r="AB6" s="683" t="s">
        <v>395</v>
      </c>
      <c r="AC6" s="684"/>
    </row>
    <row r="7" spans="2:29" ht="21.75" customHeight="1">
      <c r="B7" s="96"/>
      <c r="C7" s="274" t="s">
        <v>86</v>
      </c>
      <c r="D7" s="312" t="s">
        <v>441</v>
      </c>
      <c r="E7" s="230">
        <v>2100</v>
      </c>
      <c r="F7" s="515"/>
      <c r="G7" s="123"/>
      <c r="H7" s="274" t="s">
        <v>299</v>
      </c>
      <c r="I7" s="312" t="s">
        <v>435</v>
      </c>
      <c r="J7" s="230">
        <v>700</v>
      </c>
      <c r="K7" s="515"/>
      <c r="L7" s="96"/>
      <c r="M7" s="105"/>
      <c r="N7" s="99"/>
      <c r="O7" s="230"/>
      <c r="P7" s="283"/>
      <c r="Q7" s="96"/>
      <c r="R7" s="105"/>
      <c r="S7" s="99"/>
      <c r="T7" s="230"/>
      <c r="U7" s="283"/>
      <c r="V7" s="96"/>
      <c r="W7" s="105"/>
      <c r="X7" s="99"/>
      <c r="Y7" s="230"/>
      <c r="Z7" s="283"/>
      <c r="AA7" s="179"/>
      <c r="AB7" s="146"/>
      <c r="AC7" s="189"/>
    </row>
    <row r="8" spans="2:29" ht="21.75" customHeight="1">
      <c r="B8" s="96"/>
      <c r="C8" s="274"/>
      <c r="D8" s="286"/>
      <c r="E8" s="230"/>
      <c r="F8" s="516"/>
      <c r="G8" s="123"/>
      <c r="H8" s="274"/>
      <c r="I8" s="312"/>
      <c r="J8" s="234"/>
      <c r="K8" s="283"/>
      <c r="L8" s="103"/>
      <c r="M8" s="105"/>
      <c r="N8" s="103"/>
      <c r="O8" s="230"/>
      <c r="P8" s="283"/>
      <c r="Q8" s="96"/>
      <c r="R8" s="105"/>
      <c r="S8" s="99"/>
      <c r="T8" s="234"/>
      <c r="U8" s="283"/>
      <c r="V8" s="96"/>
      <c r="W8" s="105"/>
      <c r="X8" s="99"/>
      <c r="Y8" s="239"/>
      <c r="Z8" s="283"/>
      <c r="AA8" s="179"/>
      <c r="AB8" s="683"/>
      <c r="AC8" s="684"/>
    </row>
    <row r="9" spans="2:29" ht="21.75" customHeight="1">
      <c r="B9" s="96"/>
      <c r="C9" s="274" t="s">
        <v>300</v>
      </c>
      <c r="D9" s="272" t="s">
        <v>454</v>
      </c>
      <c r="E9" s="230">
        <v>1850</v>
      </c>
      <c r="F9" s="515"/>
      <c r="G9" s="123"/>
      <c r="H9" s="278" t="s">
        <v>302</v>
      </c>
      <c r="I9" s="314" t="s">
        <v>455</v>
      </c>
      <c r="J9" s="234">
        <v>1800</v>
      </c>
      <c r="K9" s="515"/>
      <c r="L9" s="103"/>
      <c r="M9" s="105" t="s">
        <v>95</v>
      </c>
      <c r="N9" s="103"/>
      <c r="O9" s="230">
        <v>200</v>
      </c>
      <c r="P9" s="515"/>
      <c r="Q9" s="131"/>
      <c r="R9" s="105" t="s">
        <v>95</v>
      </c>
      <c r="S9" s="534" t="s">
        <v>493</v>
      </c>
      <c r="T9" s="234">
        <v>500</v>
      </c>
      <c r="U9" s="515"/>
      <c r="V9" s="96"/>
      <c r="W9" s="105" t="s">
        <v>301</v>
      </c>
      <c r="X9" s="99"/>
      <c r="Y9" s="239">
        <v>950</v>
      </c>
      <c r="Z9" s="515"/>
      <c r="AA9" s="179"/>
      <c r="AB9" s="146"/>
      <c r="AC9" s="189"/>
    </row>
    <row r="10" spans="2:29" ht="21.75" customHeight="1">
      <c r="B10" s="96"/>
      <c r="C10" s="274" t="s">
        <v>303</v>
      </c>
      <c r="D10" s="272" t="s">
        <v>454</v>
      </c>
      <c r="E10" s="230">
        <v>2700</v>
      </c>
      <c r="F10" s="515"/>
      <c r="G10" s="123"/>
      <c r="H10" s="278" t="s">
        <v>304</v>
      </c>
      <c r="I10" s="314" t="s">
        <v>456</v>
      </c>
      <c r="J10" s="234">
        <v>2000</v>
      </c>
      <c r="K10" s="515"/>
      <c r="L10" s="103"/>
      <c r="M10" s="105" t="s">
        <v>305</v>
      </c>
      <c r="N10" s="103"/>
      <c r="O10" s="230">
        <v>1700</v>
      </c>
      <c r="P10" s="515"/>
      <c r="Q10" s="131"/>
      <c r="R10" s="105" t="s">
        <v>623</v>
      </c>
      <c r="S10" s="534" t="s">
        <v>589</v>
      </c>
      <c r="T10" s="234">
        <v>2350</v>
      </c>
      <c r="U10" s="515"/>
      <c r="V10" s="96"/>
      <c r="W10" s="105" t="s">
        <v>56</v>
      </c>
      <c r="X10" s="99"/>
      <c r="Y10" s="239">
        <v>550</v>
      </c>
      <c r="Z10" s="515"/>
      <c r="AA10" s="179"/>
      <c r="AB10" s="146"/>
      <c r="AC10" s="189"/>
    </row>
    <row r="11" spans="2:29" ht="21.75" customHeight="1">
      <c r="B11" s="96"/>
      <c r="C11" s="278" t="s">
        <v>307</v>
      </c>
      <c r="D11" s="272" t="s">
        <v>454</v>
      </c>
      <c r="E11" s="230">
        <v>1150</v>
      </c>
      <c r="F11" s="515"/>
      <c r="G11" s="123"/>
      <c r="H11" s="278" t="s">
        <v>308</v>
      </c>
      <c r="I11" s="314" t="s">
        <v>456</v>
      </c>
      <c r="J11" s="234">
        <v>1400</v>
      </c>
      <c r="K11" s="515"/>
      <c r="L11" s="103"/>
      <c r="M11" s="105" t="s">
        <v>309</v>
      </c>
      <c r="N11" s="103"/>
      <c r="O11" s="230">
        <v>1100</v>
      </c>
      <c r="P11" s="515"/>
      <c r="Q11" s="131"/>
      <c r="R11" s="105" t="s">
        <v>97</v>
      </c>
      <c r="S11" s="534" t="s">
        <v>493</v>
      </c>
      <c r="T11" s="234">
        <v>3300</v>
      </c>
      <c r="U11" s="515"/>
      <c r="V11" s="96"/>
      <c r="W11" s="105" t="s">
        <v>306</v>
      </c>
      <c r="X11" s="99"/>
      <c r="Y11" s="239">
        <v>500</v>
      </c>
      <c r="Z11" s="515"/>
      <c r="AA11" s="179"/>
      <c r="AB11" s="146"/>
      <c r="AC11" s="189"/>
    </row>
    <row r="12" spans="2:29" ht="21.75" customHeight="1">
      <c r="B12" s="96"/>
      <c r="C12" s="273" t="s">
        <v>457</v>
      </c>
      <c r="D12" s="272"/>
      <c r="E12" s="230">
        <v>2000</v>
      </c>
      <c r="F12" s="515"/>
      <c r="G12" s="123"/>
      <c r="H12" s="278" t="s">
        <v>311</v>
      </c>
      <c r="I12" s="314" t="s">
        <v>443</v>
      </c>
      <c r="J12" s="234">
        <v>2800</v>
      </c>
      <c r="K12" s="515"/>
      <c r="L12" s="103"/>
      <c r="M12" s="105" t="s">
        <v>312</v>
      </c>
      <c r="N12" s="103"/>
      <c r="O12" s="230">
        <v>1350</v>
      </c>
      <c r="P12" s="515"/>
      <c r="Q12" s="131"/>
      <c r="R12" s="105" t="s">
        <v>98</v>
      </c>
      <c r="S12" s="534" t="s">
        <v>431</v>
      </c>
      <c r="T12" s="234">
        <v>1100</v>
      </c>
      <c r="U12" s="515"/>
      <c r="V12" s="96"/>
      <c r="W12" s="105" t="s">
        <v>310</v>
      </c>
      <c r="X12" s="99"/>
      <c r="Y12" s="239">
        <v>400</v>
      </c>
      <c r="Z12" s="515"/>
      <c r="AA12" s="179"/>
      <c r="AB12" s="146"/>
      <c r="AC12" s="189"/>
    </row>
    <row r="13" spans="2:29" ht="21.75" customHeight="1">
      <c r="B13" s="96"/>
      <c r="C13" s="315" t="s">
        <v>655</v>
      </c>
      <c r="D13" s="272"/>
      <c r="E13" s="230">
        <v>2600</v>
      </c>
      <c r="F13" s="515"/>
      <c r="G13" s="123"/>
      <c r="H13" s="278" t="s">
        <v>315</v>
      </c>
      <c r="I13" s="314" t="s">
        <v>458</v>
      </c>
      <c r="J13" s="234">
        <v>1600</v>
      </c>
      <c r="K13" s="515"/>
      <c r="L13" s="103"/>
      <c r="M13" s="105"/>
      <c r="N13" s="103"/>
      <c r="O13" s="230"/>
      <c r="P13" s="283"/>
      <c r="Q13" s="131"/>
      <c r="R13" s="105" t="s">
        <v>56</v>
      </c>
      <c r="S13" s="534" t="s">
        <v>493</v>
      </c>
      <c r="T13" s="234">
        <v>1100</v>
      </c>
      <c r="U13" s="515"/>
      <c r="V13" s="96"/>
      <c r="W13" s="105" t="s">
        <v>313</v>
      </c>
      <c r="X13" s="99"/>
      <c r="Y13" s="239">
        <v>1350</v>
      </c>
      <c r="Z13" s="515"/>
      <c r="AA13" s="179"/>
      <c r="AB13" s="146"/>
      <c r="AC13" s="189"/>
    </row>
    <row r="14" spans="2:29" ht="21.75" customHeight="1">
      <c r="B14" s="96"/>
      <c r="C14" s="315" t="s">
        <v>314</v>
      </c>
      <c r="D14" s="316" t="s">
        <v>459</v>
      </c>
      <c r="E14" s="230">
        <v>2150</v>
      </c>
      <c r="F14" s="515"/>
      <c r="G14" s="123"/>
      <c r="H14" s="278"/>
      <c r="I14" s="314"/>
      <c r="J14" s="234"/>
      <c r="K14" s="283"/>
      <c r="L14" s="96"/>
      <c r="M14" s="343"/>
      <c r="N14" s="412"/>
      <c r="O14" s="413"/>
      <c r="P14" s="518"/>
      <c r="Q14" s="131"/>
      <c r="R14" s="105" t="s">
        <v>306</v>
      </c>
      <c r="S14" s="534" t="s">
        <v>431</v>
      </c>
      <c r="T14" s="234">
        <v>1150</v>
      </c>
      <c r="U14" s="515"/>
      <c r="V14" s="96"/>
      <c r="W14" s="105" t="s">
        <v>316</v>
      </c>
      <c r="X14" s="99"/>
      <c r="Y14" s="239">
        <v>1100</v>
      </c>
      <c r="Z14" s="515"/>
      <c r="AA14" s="179"/>
      <c r="AB14" s="146"/>
      <c r="AC14" s="189"/>
    </row>
    <row r="15" spans="2:29" ht="21.75" customHeight="1">
      <c r="B15" s="96"/>
      <c r="C15" s="278" t="s">
        <v>317</v>
      </c>
      <c r="D15" s="272"/>
      <c r="E15" s="230">
        <v>1800</v>
      </c>
      <c r="F15" s="515"/>
      <c r="G15" s="345"/>
      <c r="H15" s="343"/>
      <c r="I15" s="412"/>
      <c r="J15" s="413"/>
      <c r="K15" s="518"/>
      <c r="L15" s="103"/>
      <c r="M15" s="105"/>
      <c r="N15" s="103"/>
      <c r="O15" s="230"/>
      <c r="P15" s="283"/>
      <c r="Q15" s="131"/>
      <c r="R15" s="105" t="s">
        <v>425</v>
      </c>
      <c r="S15" s="534" t="s">
        <v>493</v>
      </c>
      <c r="T15" s="234">
        <v>1800</v>
      </c>
      <c r="U15" s="515"/>
      <c r="V15" s="96"/>
      <c r="W15" s="105" t="s">
        <v>568</v>
      </c>
      <c r="X15" s="99"/>
      <c r="Y15" s="239">
        <v>700</v>
      </c>
      <c r="Z15" s="515"/>
      <c r="AA15" s="179"/>
      <c r="AB15" s="146"/>
      <c r="AC15" s="189"/>
    </row>
    <row r="16" spans="2:29" ht="21.75" customHeight="1">
      <c r="B16" s="96"/>
      <c r="C16" s="274" t="s">
        <v>100</v>
      </c>
      <c r="D16" s="316" t="s">
        <v>459</v>
      </c>
      <c r="E16" s="230">
        <v>3800</v>
      </c>
      <c r="F16" s="515"/>
      <c r="G16" s="123"/>
      <c r="H16" s="278"/>
      <c r="I16" s="294"/>
      <c r="J16" s="234"/>
      <c r="K16" s="283"/>
      <c r="L16" s="103"/>
      <c r="M16" s="105"/>
      <c r="N16" s="103"/>
      <c r="O16" s="230"/>
      <c r="P16" s="283"/>
      <c r="Q16" s="131"/>
      <c r="R16" s="105" t="s">
        <v>318</v>
      </c>
      <c r="S16" s="534" t="s">
        <v>431</v>
      </c>
      <c r="T16" s="234">
        <v>1250</v>
      </c>
      <c r="U16" s="515"/>
      <c r="V16" s="96"/>
      <c r="W16" s="343"/>
      <c r="X16" s="412"/>
      <c r="Y16" s="413"/>
      <c r="Z16" s="518"/>
      <c r="AA16" s="179"/>
      <c r="AB16" s="146"/>
      <c r="AC16" s="189"/>
    </row>
    <row r="17" spans="2:29" ht="21.75" customHeight="1">
      <c r="B17" s="96"/>
      <c r="C17" s="278" t="s">
        <v>319</v>
      </c>
      <c r="D17" s="316" t="s">
        <v>459</v>
      </c>
      <c r="E17" s="230">
        <v>1400</v>
      </c>
      <c r="F17" s="515"/>
      <c r="G17" s="123"/>
      <c r="H17" s="278"/>
      <c r="I17" s="294"/>
      <c r="J17" s="234"/>
      <c r="K17" s="283"/>
      <c r="L17" s="103"/>
      <c r="M17" s="105"/>
      <c r="N17" s="103"/>
      <c r="O17" s="230"/>
      <c r="P17" s="283"/>
      <c r="Q17" s="131"/>
      <c r="R17" s="105" t="s">
        <v>102</v>
      </c>
      <c r="S17" s="534" t="s">
        <v>431</v>
      </c>
      <c r="T17" s="234">
        <v>1650</v>
      </c>
      <c r="U17" s="515"/>
      <c r="V17" s="96"/>
      <c r="W17" s="105"/>
      <c r="X17" s="99"/>
      <c r="Y17" s="239"/>
      <c r="Z17" s="283"/>
      <c r="AA17" s="179"/>
      <c r="AB17" s="146"/>
      <c r="AC17" s="216"/>
    </row>
    <row r="18" spans="2:29" ht="21.75" customHeight="1">
      <c r="B18" s="96"/>
      <c r="C18" s="278"/>
      <c r="D18" s="316"/>
      <c r="E18" s="230"/>
      <c r="F18" s="516"/>
      <c r="G18" s="123"/>
      <c r="H18" s="278"/>
      <c r="I18" s="317"/>
      <c r="J18" s="234"/>
      <c r="K18" s="283"/>
      <c r="L18" s="103"/>
      <c r="M18" s="103"/>
      <c r="N18" s="103"/>
      <c r="O18" s="230"/>
      <c r="P18" s="283"/>
      <c r="Q18" s="131"/>
      <c r="R18" s="105" t="s">
        <v>460</v>
      </c>
      <c r="S18" s="534" t="s">
        <v>492</v>
      </c>
      <c r="T18" s="234">
        <v>1100</v>
      </c>
      <c r="U18" s="515"/>
      <c r="V18" s="96"/>
      <c r="W18" s="105"/>
      <c r="X18" s="99"/>
      <c r="Y18" s="239"/>
      <c r="Z18" s="283"/>
      <c r="AA18" s="179"/>
      <c r="AB18" s="2"/>
      <c r="AC18" s="163"/>
    </row>
    <row r="19" spans="2:29" ht="21.75" customHeight="1">
      <c r="B19" s="96"/>
      <c r="C19" s="103"/>
      <c r="D19" s="133"/>
      <c r="E19" s="302"/>
      <c r="F19" s="516"/>
      <c r="G19" s="704"/>
      <c r="H19" s="705"/>
      <c r="I19" s="706"/>
      <c r="J19" s="263"/>
      <c r="K19" s="516"/>
      <c r="L19" s="103"/>
      <c r="M19" s="103"/>
      <c r="N19" s="103"/>
      <c r="O19" s="230"/>
      <c r="P19" s="283"/>
      <c r="Q19" s="345"/>
      <c r="R19" s="343"/>
      <c r="S19" s="412"/>
      <c r="T19" s="413"/>
      <c r="U19" s="518"/>
      <c r="V19" s="704"/>
      <c r="W19" s="705"/>
      <c r="X19" s="706"/>
      <c r="Y19" s="266"/>
      <c r="Z19" s="283"/>
      <c r="AA19" s="179"/>
      <c r="AB19" s="146" t="s">
        <v>320</v>
      </c>
      <c r="AC19" s="189"/>
    </row>
    <row r="20" spans="2:29" ht="21.75" customHeight="1">
      <c r="B20" s="96"/>
      <c r="C20" s="278" t="s">
        <v>57</v>
      </c>
      <c r="D20" s="272" t="s">
        <v>430</v>
      </c>
      <c r="E20" s="230">
        <v>1400</v>
      </c>
      <c r="F20" s="515"/>
      <c r="G20" s="123"/>
      <c r="H20" s="278" t="s">
        <v>111</v>
      </c>
      <c r="I20" s="312" t="s">
        <v>435</v>
      </c>
      <c r="J20" s="234">
        <v>450</v>
      </c>
      <c r="K20" s="515"/>
      <c r="L20" s="103"/>
      <c r="M20" s="347" t="s">
        <v>57</v>
      </c>
      <c r="N20" s="103"/>
      <c r="O20" s="230">
        <v>1550</v>
      </c>
      <c r="P20" s="515"/>
      <c r="Q20" s="96"/>
      <c r="R20" s="105" t="s">
        <v>57</v>
      </c>
      <c r="S20" s="545" t="s">
        <v>492</v>
      </c>
      <c r="T20" s="234">
        <v>2050</v>
      </c>
      <c r="U20" s="515"/>
      <c r="V20" s="96"/>
      <c r="W20" s="105" t="s">
        <v>57</v>
      </c>
      <c r="X20" s="99"/>
      <c r="Y20" s="239">
        <v>1000</v>
      </c>
      <c r="Z20" s="515"/>
      <c r="AA20" s="179"/>
      <c r="AB20" s="146" t="s">
        <v>396</v>
      </c>
      <c r="AC20" s="189"/>
    </row>
    <row r="21" spans="2:29" ht="21.75" customHeight="1">
      <c r="B21" s="96"/>
      <c r="C21" s="278" t="s">
        <v>105</v>
      </c>
      <c r="D21" s="272" t="s">
        <v>430</v>
      </c>
      <c r="E21" s="230">
        <v>1950</v>
      </c>
      <c r="F21" s="515"/>
      <c r="G21" s="123"/>
      <c r="H21" s="278"/>
      <c r="I21" s="318"/>
      <c r="J21" s="234"/>
      <c r="K21" s="283"/>
      <c r="L21" s="103"/>
      <c r="M21" s="105"/>
      <c r="N21" s="103"/>
      <c r="O21" s="230"/>
      <c r="P21" s="283"/>
      <c r="Q21" s="96"/>
      <c r="R21" s="105"/>
      <c r="S21" s="106"/>
      <c r="T21" s="234"/>
      <c r="U21" s="283"/>
      <c r="V21" s="96"/>
      <c r="W21" s="105" t="s">
        <v>321</v>
      </c>
      <c r="X21" s="99"/>
      <c r="Y21" s="239">
        <v>200</v>
      </c>
      <c r="Z21" s="515"/>
      <c r="AA21" s="179"/>
      <c r="AB21" s="325" t="s">
        <v>397</v>
      </c>
      <c r="AC21" s="189"/>
    </row>
    <row r="22" spans="2:29" ht="21.75" customHeight="1">
      <c r="B22" s="96"/>
      <c r="C22" s="278" t="s">
        <v>107</v>
      </c>
      <c r="D22" s="272" t="s">
        <v>430</v>
      </c>
      <c r="E22" s="230">
        <v>1000</v>
      </c>
      <c r="F22" s="515"/>
      <c r="G22" s="123"/>
      <c r="H22" s="278"/>
      <c r="I22" s="318"/>
      <c r="J22" s="234"/>
      <c r="K22" s="283"/>
      <c r="L22" s="103"/>
      <c r="M22" s="105" t="s">
        <v>72</v>
      </c>
      <c r="N22" s="103"/>
      <c r="O22" s="230">
        <f>SUM(O6:O21)</f>
        <v>5900</v>
      </c>
      <c r="P22" s="283">
        <f>SUM(P6:P21)</f>
        <v>0</v>
      </c>
      <c r="Q22" s="96"/>
      <c r="R22" s="103"/>
      <c r="S22" s="97"/>
      <c r="T22" s="234"/>
      <c r="U22" s="283"/>
      <c r="V22" s="96"/>
      <c r="W22" s="103"/>
      <c r="X22" s="99"/>
      <c r="Y22" s="239"/>
      <c r="Z22" s="283"/>
      <c r="AA22" s="179"/>
      <c r="AB22" s="146"/>
      <c r="AC22" s="189"/>
    </row>
    <row r="23" spans="2:29" ht="21.75" customHeight="1">
      <c r="B23" s="96"/>
      <c r="C23" s="278" t="s">
        <v>109</v>
      </c>
      <c r="D23" s="272" t="s">
        <v>430</v>
      </c>
      <c r="E23" s="230">
        <v>1600</v>
      </c>
      <c r="F23" s="515"/>
      <c r="G23" s="123"/>
      <c r="H23" s="278"/>
      <c r="I23" s="318"/>
      <c r="J23" s="234"/>
      <c r="K23" s="283"/>
      <c r="L23" s="103"/>
      <c r="M23" s="105"/>
      <c r="N23" s="103"/>
      <c r="O23" s="230"/>
      <c r="P23" s="283"/>
      <c r="Q23" s="96"/>
      <c r="R23" s="103"/>
      <c r="S23" s="97"/>
      <c r="T23" s="234"/>
      <c r="U23" s="283"/>
      <c r="V23" s="96"/>
      <c r="W23" s="103"/>
      <c r="X23" s="99"/>
      <c r="Y23" s="239"/>
      <c r="Z23" s="283"/>
      <c r="AA23" s="179"/>
      <c r="AB23" s="146"/>
      <c r="AC23" s="189"/>
    </row>
    <row r="24" spans="2:29" ht="21.75" customHeight="1">
      <c r="B24" s="96"/>
      <c r="C24" s="278"/>
      <c r="D24" s="272"/>
      <c r="E24" s="230"/>
      <c r="F24" s="516"/>
      <c r="G24" s="123"/>
      <c r="H24" s="278"/>
      <c r="I24" s="318"/>
      <c r="J24" s="234"/>
      <c r="K24" s="283"/>
      <c r="L24" s="103"/>
      <c r="M24" s="105"/>
      <c r="N24" s="103"/>
      <c r="O24" s="230"/>
      <c r="P24" s="283"/>
      <c r="Q24" s="96"/>
      <c r="R24" s="103"/>
      <c r="S24" s="97"/>
      <c r="T24" s="234"/>
      <c r="U24" s="283"/>
      <c r="V24" s="96"/>
      <c r="W24" s="103"/>
      <c r="X24" s="99"/>
      <c r="Y24" s="239"/>
      <c r="Z24" s="283"/>
      <c r="AA24" s="179"/>
      <c r="AB24" s="146"/>
      <c r="AC24" s="189"/>
    </row>
    <row r="25" spans="2:29" ht="21.75" customHeight="1">
      <c r="B25" s="96"/>
      <c r="C25" s="278" t="s">
        <v>615</v>
      </c>
      <c r="D25" s="272" t="s">
        <v>430</v>
      </c>
      <c r="E25" s="230">
        <v>1900</v>
      </c>
      <c r="F25" s="515"/>
      <c r="G25" s="123"/>
      <c r="H25" s="278" t="s">
        <v>119</v>
      </c>
      <c r="I25" s="312" t="s">
        <v>581</v>
      </c>
      <c r="J25" s="234">
        <v>350</v>
      </c>
      <c r="K25" s="515"/>
      <c r="L25" s="103"/>
      <c r="M25" s="105"/>
      <c r="N25" s="103"/>
      <c r="O25" s="230"/>
      <c r="P25" s="283"/>
      <c r="Q25" s="96"/>
      <c r="R25" s="105" t="s">
        <v>113</v>
      </c>
      <c r="S25" s="534" t="s">
        <v>494</v>
      </c>
      <c r="T25" s="234">
        <v>1350</v>
      </c>
      <c r="U25" s="515"/>
      <c r="V25" s="96"/>
      <c r="W25" s="105" t="s">
        <v>113</v>
      </c>
      <c r="X25" s="99"/>
      <c r="Y25" s="239">
        <v>350</v>
      </c>
      <c r="Z25" s="515"/>
      <c r="AA25" s="179"/>
      <c r="AB25" s="146"/>
      <c r="AC25" s="189"/>
    </row>
    <row r="26" spans="2:29" ht="21.75" customHeight="1">
      <c r="B26" s="96"/>
      <c r="C26" s="274" t="s">
        <v>58</v>
      </c>
      <c r="D26" s="312" t="s">
        <v>435</v>
      </c>
      <c r="E26" s="230">
        <v>2350</v>
      </c>
      <c r="F26" s="515"/>
      <c r="G26" s="123"/>
      <c r="H26" s="278" t="s">
        <v>59</v>
      </c>
      <c r="I26" s="312" t="s">
        <v>581</v>
      </c>
      <c r="J26" s="234">
        <v>600</v>
      </c>
      <c r="K26" s="515"/>
      <c r="L26" s="103"/>
      <c r="M26" s="103"/>
      <c r="N26" s="103"/>
      <c r="O26" s="230"/>
      <c r="P26" s="283"/>
      <c r="Q26" s="96"/>
      <c r="R26" s="105"/>
      <c r="S26" s="106"/>
      <c r="T26" s="234"/>
      <c r="U26" s="283"/>
      <c r="V26" s="96"/>
      <c r="W26" s="105" t="s">
        <v>58</v>
      </c>
      <c r="X26" s="99"/>
      <c r="Y26" s="239">
        <v>200</v>
      </c>
      <c r="Z26" s="515"/>
      <c r="AA26" s="179"/>
      <c r="AB26" s="146"/>
      <c r="AC26" s="189"/>
    </row>
    <row r="27" spans="2:29" ht="21.75" customHeight="1">
      <c r="B27" s="96"/>
      <c r="C27" s="274" t="s">
        <v>116</v>
      </c>
      <c r="D27" s="286" t="s">
        <v>437</v>
      </c>
      <c r="E27" s="230">
        <v>550</v>
      </c>
      <c r="F27" s="515"/>
      <c r="G27" s="123"/>
      <c r="H27" s="278" t="s">
        <v>60</v>
      </c>
      <c r="I27" s="312" t="s">
        <v>581</v>
      </c>
      <c r="J27" s="234">
        <v>550</v>
      </c>
      <c r="K27" s="515"/>
      <c r="L27" s="103"/>
      <c r="M27" s="103"/>
      <c r="N27" s="103"/>
      <c r="O27" s="230"/>
      <c r="P27" s="283"/>
      <c r="Q27" s="96"/>
      <c r="R27" s="103"/>
      <c r="S27" s="99"/>
      <c r="T27" s="234"/>
      <c r="U27" s="283"/>
      <c r="V27" s="96"/>
      <c r="W27" s="105"/>
      <c r="X27" s="99"/>
      <c r="Y27" s="239"/>
      <c r="Z27" s="283"/>
      <c r="AA27" s="179"/>
      <c r="AB27" s="146"/>
      <c r="AC27" s="189"/>
    </row>
    <row r="28" spans="2:29" ht="21.75" customHeight="1">
      <c r="B28" s="96"/>
      <c r="C28" s="274"/>
      <c r="D28" s="272"/>
      <c r="E28" s="230"/>
      <c r="F28" s="313"/>
      <c r="G28" s="123"/>
      <c r="H28" s="278"/>
      <c r="I28" s="317"/>
      <c r="J28" s="234"/>
      <c r="K28" s="283"/>
      <c r="L28" s="96"/>
      <c r="M28" s="103" t="s">
        <v>322</v>
      </c>
      <c r="N28" s="103"/>
      <c r="O28" s="230">
        <v>700</v>
      </c>
      <c r="P28" s="515"/>
      <c r="Q28" s="96"/>
      <c r="R28" s="103"/>
      <c r="S28" s="99"/>
      <c r="T28" s="234"/>
      <c r="U28" s="283"/>
      <c r="V28" s="96"/>
      <c r="W28" s="105"/>
      <c r="X28" s="99"/>
      <c r="Y28" s="239"/>
      <c r="Z28" s="283"/>
      <c r="AA28" s="179"/>
      <c r="AB28" s="146"/>
      <c r="AC28" s="189"/>
    </row>
    <row r="29" spans="2:29" ht="21.75" customHeight="1">
      <c r="B29" s="114"/>
      <c r="C29" s="319"/>
      <c r="D29" s="320"/>
      <c r="E29" s="270"/>
      <c r="F29" s="308"/>
      <c r="G29" s="701" t="s">
        <v>72</v>
      </c>
      <c r="H29" s="702"/>
      <c r="I29" s="703"/>
      <c r="J29" s="321">
        <f>SUM(J6:J28)</f>
        <v>13450</v>
      </c>
      <c r="K29" s="322">
        <f>SUM(K6:K28)</f>
        <v>0</v>
      </c>
      <c r="L29" s="324"/>
      <c r="M29" s="141" t="s">
        <v>323</v>
      </c>
      <c r="N29" s="141"/>
      <c r="O29" s="323">
        <v>2250</v>
      </c>
      <c r="P29" s="513"/>
      <c r="Q29" s="324"/>
      <c r="R29" s="141"/>
      <c r="S29" s="142"/>
      <c r="T29" s="321"/>
      <c r="U29" s="322"/>
      <c r="V29" s="114"/>
      <c r="W29" s="162"/>
      <c r="X29" s="113"/>
      <c r="Y29" s="240"/>
      <c r="Z29" s="184"/>
      <c r="AA29" s="179"/>
      <c r="AB29" s="146"/>
      <c r="AC29" s="189"/>
    </row>
    <row r="30" spans="2:29" ht="21.75" customHeight="1">
      <c r="B30" s="642" t="s">
        <v>2</v>
      </c>
      <c r="C30" s="643"/>
      <c r="D30" s="643"/>
      <c r="E30" s="270">
        <f>SUM(E6:E29)</f>
        <v>33850</v>
      </c>
      <c r="F30" s="184">
        <f>SUM(F6:F29)</f>
        <v>0</v>
      </c>
      <c r="G30" s="642" t="s">
        <v>126</v>
      </c>
      <c r="H30" s="643"/>
      <c r="I30" s="644"/>
      <c r="J30" s="169">
        <f>SUM(E30+J29)</f>
        <v>47300</v>
      </c>
      <c r="K30" s="262">
        <f>SUM(F30+K29)</f>
        <v>0</v>
      </c>
      <c r="L30" s="643" t="s">
        <v>126</v>
      </c>
      <c r="M30" s="643"/>
      <c r="N30" s="643"/>
      <c r="O30" s="270">
        <f>O22+SUM(O28:O29)</f>
        <v>8850</v>
      </c>
      <c r="P30" s="184">
        <f>P22+SUM(P28:P29)</f>
        <v>0</v>
      </c>
      <c r="Q30" s="642" t="s">
        <v>2</v>
      </c>
      <c r="R30" s="643"/>
      <c r="S30" s="644"/>
      <c r="T30" s="169">
        <f>SUM(T6:T29)</f>
        <v>19450</v>
      </c>
      <c r="U30" s="558">
        <f>SUM(U6:U29)</f>
        <v>0</v>
      </c>
      <c r="V30" s="642" t="s">
        <v>2</v>
      </c>
      <c r="W30" s="643"/>
      <c r="X30" s="644"/>
      <c r="Y30" s="240">
        <f>SUM(Y7:Y29)</f>
        <v>7300</v>
      </c>
      <c r="Z30" s="184">
        <f>SUM(Z6:Z29)</f>
        <v>0</v>
      </c>
      <c r="AA30" s="680"/>
      <c r="AB30" s="681"/>
      <c r="AC30" s="186">
        <f>SUM(AC6:AC29)</f>
        <v>0</v>
      </c>
    </row>
    <row r="31" spans="2:30" ht="13.5" customHeight="1">
      <c r="B31" s="14" t="s">
        <v>625</v>
      </c>
      <c r="C31" s="13"/>
      <c r="D31" s="1"/>
      <c r="E31" s="233"/>
      <c r="F31" s="524"/>
      <c r="G31" s="1"/>
      <c r="H31" s="1"/>
      <c r="I31" s="1"/>
      <c r="J31" s="233"/>
      <c r="K31" s="525"/>
      <c r="L31" s="1"/>
      <c r="M31" s="1"/>
      <c r="N31" s="1"/>
      <c r="O31" s="233"/>
      <c r="P31" s="195"/>
      <c r="Q31" s="1"/>
      <c r="R31" s="1"/>
      <c r="S31" s="1"/>
      <c r="T31" s="233"/>
      <c r="U31" s="525"/>
      <c r="V31" s="1"/>
      <c r="W31" s="1"/>
      <c r="X31" s="1"/>
      <c r="Y31" s="233"/>
      <c r="Z31" s="195"/>
      <c r="AA31" s="110"/>
      <c r="AB31" s="41"/>
      <c r="AC31" s="7"/>
      <c r="AD31" s="110"/>
    </row>
    <row r="32" spans="2:29" ht="14.25" customHeight="1">
      <c r="B32" s="677" t="s">
        <v>629</v>
      </c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</row>
    <row r="33" spans="2:29" ht="14.25" customHeight="1">
      <c r="B33" s="677" t="s">
        <v>626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</row>
    <row r="34" spans="2:29" ht="13.5">
      <c r="B34" s="677" t="s">
        <v>627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</row>
    <row r="35" spans="2:26" ht="8.25" customHeight="1">
      <c r="B35" s="14"/>
      <c r="C35" s="1"/>
      <c r="D35" s="1"/>
      <c r="E35" s="233"/>
      <c r="F35" s="524"/>
      <c r="G35" s="1"/>
      <c r="H35" s="1"/>
      <c r="I35" s="1"/>
      <c r="J35" s="233"/>
      <c r="K35" s="525"/>
      <c r="L35" s="1"/>
      <c r="M35" s="1"/>
      <c r="N35" s="1"/>
      <c r="O35" s="233"/>
      <c r="P35" s="195"/>
      <c r="Q35" s="1"/>
      <c r="R35" s="1"/>
      <c r="S35" s="1"/>
      <c r="T35" s="233"/>
      <c r="U35" s="525"/>
      <c r="V35" s="1"/>
      <c r="W35" s="1"/>
      <c r="X35" s="1"/>
      <c r="Y35" s="233"/>
      <c r="Z35" s="195"/>
    </row>
    <row r="36" spans="2:30" ht="14.25">
      <c r="B36" s="94" t="s">
        <v>382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50"/>
      <c r="U36" s="5"/>
      <c r="AA36" s="110"/>
      <c r="AB36" s="41" t="str">
        <f>'表紙'!P36</f>
        <v>（2021年2月現在）</v>
      </c>
      <c r="AC36" s="7" t="s">
        <v>383</v>
      </c>
      <c r="AD36" s="110"/>
    </row>
    <row r="37" ht="6.75" customHeight="1"/>
  </sheetData>
  <sheetProtection password="CCCF" sheet="1" selectLockedCells="1"/>
  <mergeCells count="37">
    <mergeCell ref="B32:AC32"/>
    <mergeCell ref="B33:AC33"/>
    <mergeCell ref="B34:AC34"/>
    <mergeCell ref="B30:D30"/>
    <mergeCell ref="G30:I30"/>
    <mergeCell ref="L30:N30"/>
    <mergeCell ref="Q30:S30"/>
    <mergeCell ref="V30:X30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</mergeCells>
  <conditionalFormatting sqref="F6">
    <cfRule type="expression" priority="64" dxfId="0" stopIfTrue="1">
      <formula>F6&gt;E6</formula>
    </cfRule>
  </conditionalFormatting>
  <conditionalFormatting sqref="F7">
    <cfRule type="expression" priority="63" dxfId="0" stopIfTrue="1">
      <formula>F7&gt;E7</formula>
    </cfRule>
  </conditionalFormatting>
  <conditionalFormatting sqref="F9">
    <cfRule type="expression" priority="62" dxfId="0" stopIfTrue="1">
      <formula>F9&gt;E9</formula>
    </cfRule>
  </conditionalFormatting>
  <conditionalFormatting sqref="F10">
    <cfRule type="expression" priority="61" dxfId="0" stopIfTrue="1">
      <formula>F10&gt;E10</formula>
    </cfRule>
  </conditionalFormatting>
  <conditionalFormatting sqref="F11">
    <cfRule type="expression" priority="60" dxfId="0" stopIfTrue="1">
      <formula>F11&gt;E11</formula>
    </cfRule>
  </conditionalFormatting>
  <conditionalFormatting sqref="F12">
    <cfRule type="expression" priority="59" dxfId="0" stopIfTrue="1">
      <formula>F12&gt;E12</formula>
    </cfRule>
  </conditionalFormatting>
  <conditionalFormatting sqref="F13">
    <cfRule type="expression" priority="58" dxfId="0" stopIfTrue="1">
      <formula>F13&gt;E13</formula>
    </cfRule>
  </conditionalFormatting>
  <conditionalFormatting sqref="F14">
    <cfRule type="expression" priority="57" dxfId="0" stopIfTrue="1">
      <formula>F14&gt;E14</formula>
    </cfRule>
  </conditionalFormatting>
  <conditionalFormatting sqref="F15">
    <cfRule type="expression" priority="56" dxfId="0" stopIfTrue="1">
      <formula>F15&gt;E15</formula>
    </cfRule>
  </conditionalFormatting>
  <conditionalFormatting sqref="F16">
    <cfRule type="expression" priority="55" dxfId="0" stopIfTrue="1">
      <formula>F16&gt;E16</formula>
    </cfRule>
  </conditionalFormatting>
  <conditionalFormatting sqref="F17">
    <cfRule type="expression" priority="53" dxfId="0" stopIfTrue="1">
      <formula>F17&gt;E17</formula>
    </cfRule>
  </conditionalFormatting>
  <conditionalFormatting sqref="F20">
    <cfRule type="expression" priority="52" dxfId="0" stopIfTrue="1">
      <formula>F20&gt;E20</formula>
    </cfRule>
  </conditionalFormatting>
  <conditionalFormatting sqref="F21">
    <cfRule type="expression" priority="51" dxfId="0" stopIfTrue="1">
      <formula>F21&gt;E21</formula>
    </cfRule>
  </conditionalFormatting>
  <conditionalFormatting sqref="F22">
    <cfRule type="expression" priority="50" dxfId="0" stopIfTrue="1">
      <formula>F22&gt;E22</formula>
    </cfRule>
  </conditionalFormatting>
  <conditionalFormatting sqref="F23">
    <cfRule type="expression" priority="49" dxfId="0" stopIfTrue="1">
      <formula>F23&gt;E23</formula>
    </cfRule>
  </conditionalFormatting>
  <conditionalFormatting sqref="F25">
    <cfRule type="expression" priority="48" dxfId="0" stopIfTrue="1">
      <formula>F25&gt;E25</formula>
    </cfRule>
  </conditionalFormatting>
  <conditionalFormatting sqref="F26">
    <cfRule type="expression" priority="47" dxfId="0" stopIfTrue="1">
      <formula>F26&gt;E26</formula>
    </cfRule>
  </conditionalFormatting>
  <conditionalFormatting sqref="F27">
    <cfRule type="expression" priority="46" dxfId="0" stopIfTrue="1">
      <formula>F27&gt;E27</formula>
    </cfRule>
  </conditionalFormatting>
  <conditionalFormatting sqref="K6">
    <cfRule type="expression" priority="45" dxfId="0" stopIfTrue="1">
      <formula>K6&gt;J6</formula>
    </cfRule>
  </conditionalFormatting>
  <conditionalFormatting sqref="K7">
    <cfRule type="expression" priority="44" dxfId="0" stopIfTrue="1">
      <formula>K7&gt;J7</formula>
    </cfRule>
  </conditionalFormatting>
  <conditionalFormatting sqref="K9">
    <cfRule type="expression" priority="43" dxfId="0" stopIfTrue="1">
      <formula>K9&gt;J9</formula>
    </cfRule>
  </conditionalFormatting>
  <conditionalFormatting sqref="K10">
    <cfRule type="expression" priority="42" dxfId="0" stopIfTrue="1">
      <formula>K10&gt;J10</formula>
    </cfRule>
  </conditionalFormatting>
  <conditionalFormatting sqref="K11">
    <cfRule type="expression" priority="41" dxfId="0" stopIfTrue="1">
      <formula>K11&gt;J11</formula>
    </cfRule>
  </conditionalFormatting>
  <conditionalFormatting sqref="K12">
    <cfRule type="expression" priority="40" dxfId="0" stopIfTrue="1">
      <formula>K12&gt;J12</formula>
    </cfRule>
  </conditionalFormatting>
  <conditionalFormatting sqref="K13">
    <cfRule type="expression" priority="39" dxfId="0" stopIfTrue="1">
      <formula>K13&gt;J13</formula>
    </cfRule>
  </conditionalFormatting>
  <conditionalFormatting sqref="K14">
    <cfRule type="expression" priority="38" dxfId="0" stopIfTrue="1">
      <formula>K14&gt;J14</formula>
    </cfRule>
  </conditionalFormatting>
  <conditionalFormatting sqref="K20">
    <cfRule type="expression" priority="37" dxfId="0" stopIfTrue="1">
      <formula>K20&gt;J20</formula>
    </cfRule>
  </conditionalFormatting>
  <conditionalFormatting sqref="K25">
    <cfRule type="expression" priority="36" dxfId="0" stopIfTrue="1">
      <formula>K25&gt;J25</formula>
    </cfRule>
  </conditionalFormatting>
  <conditionalFormatting sqref="K26">
    <cfRule type="expression" priority="35" dxfId="0" stopIfTrue="1">
      <formula>K26&gt;J26</formula>
    </cfRule>
  </conditionalFormatting>
  <conditionalFormatting sqref="K27">
    <cfRule type="expression" priority="34" dxfId="0" stopIfTrue="1">
      <formula>K27&gt;J27</formula>
    </cfRule>
  </conditionalFormatting>
  <conditionalFormatting sqref="P9">
    <cfRule type="expression" priority="33" dxfId="0" stopIfTrue="1">
      <formula>P9&gt;O9</formula>
    </cfRule>
  </conditionalFormatting>
  <conditionalFormatting sqref="P10">
    <cfRule type="expression" priority="32" dxfId="0" stopIfTrue="1">
      <formula>P10&gt;O10</formula>
    </cfRule>
  </conditionalFormatting>
  <conditionalFormatting sqref="P11">
    <cfRule type="expression" priority="31" dxfId="0" stopIfTrue="1">
      <formula>P11&gt;O11</formula>
    </cfRule>
  </conditionalFormatting>
  <conditionalFormatting sqref="P12">
    <cfRule type="expression" priority="30" dxfId="0" stopIfTrue="1">
      <formula>P12&gt;O12</formula>
    </cfRule>
  </conditionalFormatting>
  <conditionalFormatting sqref="P20">
    <cfRule type="expression" priority="29" dxfId="0" stopIfTrue="1">
      <formula>P20&gt;O20</formula>
    </cfRule>
  </conditionalFormatting>
  <conditionalFormatting sqref="P28">
    <cfRule type="expression" priority="28" dxfId="0" stopIfTrue="1">
      <formula>P28&gt;O28</formula>
    </cfRule>
  </conditionalFormatting>
  <conditionalFormatting sqref="P29">
    <cfRule type="expression" priority="27" dxfId="0" stopIfTrue="1">
      <formula>P29&gt;O29</formula>
    </cfRule>
  </conditionalFormatting>
  <conditionalFormatting sqref="U9">
    <cfRule type="expression" priority="26" dxfId="0" stopIfTrue="1">
      <formula>U9&gt;T9</formula>
    </cfRule>
  </conditionalFormatting>
  <conditionalFormatting sqref="U10">
    <cfRule type="expression" priority="25" dxfId="0" stopIfTrue="1">
      <formula>U10&gt;T10</formula>
    </cfRule>
  </conditionalFormatting>
  <conditionalFormatting sqref="U11">
    <cfRule type="expression" priority="24" dxfId="0" stopIfTrue="1">
      <formula>U11&gt;T11</formula>
    </cfRule>
  </conditionalFormatting>
  <conditionalFormatting sqref="U12">
    <cfRule type="expression" priority="23" dxfId="0" stopIfTrue="1">
      <formula>U12&gt;T12</formula>
    </cfRule>
  </conditionalFormatting>
  <conditionalFormatting sqref="U13">
    <cfRule type="expression" priority="22" dxfId="0" stopIfTrue="1">
      <formula>U13&gt;T13</formula>
    </cfRule>
  </conditionalFormatting>
  <conditionalFormatting sqref="U14">
    <cfRule type="expression" priority="20" dxfId="0" stopIfTrue="1">
      <formula>U14&gt;T14</formula>
    </cfRule>
  </conditionalFormatting>
  <conditionalFormatting sqref="U15">
    <cfRule type="expression" priority="19" dxfId="0" stopIfTrue="1">
      <formula>U15&gt;T15</formula>
    </cfRule>
  </conditionalFormatting>
  <conditionalFormatting sqref="U16">
    <cfRule type="expression" priority="18" dxfId="0" stopIfTrue="1">
      <formula>U16&gt;T16</formula>
    </cfRule>
  </conditionalFormatting>
  <conditionalFormatting sqref="U17">
    <cfRule type="expression" priority="17" dxfId="0" stopIfTrue="1">
      <formula>U17&gt;T17</formula>
    </cfRule>
  </conditionalFormatting>
  <conditionalFormatting sqref="U18">
    <cfRule type="expression" priority="16" dxfId="0" stopIfTrue="1">
      <formula>U18&gt;T18</formula>
    </cfRule>
  </conditionalFormatting>
  <conditionalFormatting sqref="U21">
    <cfRule type="expression" priority="14" dxfId="0" stopIfTrue="1">
      <formula>U21&gt;T21</formula>
    </cfRule>
  </conditionalFormatting>
  <conditionalFormatting sqref="U25">
    <cfRule type="expression" priority="13" dxfId="0" stopIfTrue="1">
      <formula>U25&gt;T25</formula>
    </cfRule>
  </conditionalFormatting>
  <conditionalFormatting sqref="Z9">
    <cfRule type="expression" priority="12" dxfId="0" stopIfTrue="1">
      <formula>Z9&gt;Y9</formula>
    </cfRule>
  </conditionalFormatting>
  <conditionalFormatting sqref="Z10">
    <cfRule type="expression" priority="11" dxfId="0" stopIfTrue="1">
      <formula>Z10&gt;Y10</formula>
    </cfRule>
  </conditionalFormatting>
  <conditionalFormatting sqref="Z11">
    <cfRule type="expression" priority="10" dxfId="0" stopIfTrue="1">
      <formula>Z11&gt;Y11</formula>
    </cfRule>
  </conditionalFormatting>
  <conditionalFormatting sqref="Z12">
    <cfRule type="expression" priority="9" dxfId="0" stopIfTrue="1">
      <formula>Z12&gt;Y12</formula>
    </cfRule>
  </conditionalFormatting>
  <conditionalFormatting sqref="Z13">
    <cfRule type="expression" priority="8" dxfId="0" stopIfTrue="1">
      <formula>Z13&gt;Y13</formula>
    </cfRule>
  </conditionalFormatting>
  <conditionalFormatting sqref="Z14">
    <cfRule type="expression" priority="7" dxfId="0" stopIfTrue="1">
      <formula>Z14&gt;Y14</formula>
    </cfRule>
  </conditionalFormatting>
  <conditionalFormatting sqref="Z15">
    <cfRule type="expression" priority="6" dxfId="0" stopIfTrue="1">
      <formula>Z15&gt;Y15</formula>
    </cfRule>
  </conditionalFormatting>
  <conditionalFormatting sqref="Z20">
    <cfRule type="expression" priority="5" dxfId="0" stopIfTrue="1">
      <formula>Z20&gt;Y20</formula>
    </cfRule>
  </conditionalFormatting>
  <conditionalFormatting sqref="Z21">
    <cfRule type="expression" priority="4" dxfId="0" stopIfTrue="1">
      <formula>Z21&gt;Y21</formula>
    </cfRule>
  </conditionalFormatting>
  <conditionalFormatting sqref="Z25">
    <cfRule type="expression" priority="3" dxfId="0" stopIfTrue="1">
      <formula>Z25&gt;Y25</formula>
    </cfRule>
  </conditionalFormatting>
  <conditionalFormatting sqref="Z26">
    <cfRule type="expression" priority="2" dxfId="0" stopIfTrue="1">
      <formula>Z26&gt;Y26</formula>
    </cfRule>
  </conditionalFormatting>
  <conditionalFormatting sqref="U20">
    <cfRule type="expression" priority="1" dxfId="0" stopIfTrue="1">
      <formula>U20&gt;T20</formula>
    </cfRule>
  </conditionalFormatting>
  <dataValidations count="3">
    <dataValidation type="custom" operator="lessThanOrEqual" allowBlank="1" showInputMessage="1" showErrorMessage="1" sqref="P13 F8 W18 Z27 K8 U26 F18 P25">
      <formula1>AND(P13&lt;=O13,MOD(P13,50)=0)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9:F17 K6:K7 K9:K14 P9:P12 U6 U9:U18 Z9:Z15 F20:F23 K20 P20 P28:P29 Z20:Z21 Z25:Z26 U25 F25:F27 K25:K27 U20:U21">
      <formula1>AND(F6&lt;=E6,MOD(F6,50)=0)</formula1>
    </dataValidation>
    <dataValidation operator="lessThanOrEqual" allowBlank="1" showInputMessage="1" showErrorMessage="1" sqref="C31:Z31 C35:Z35 B31:B35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125</v>
      </c>
      <c r="C2" s="12"/>
      <c r="D2" s="12"/>
      <c r="E2" s="647" t="s">
        <v>6</v>
      </c>
      <c r="F2" s="648"/>
      <c r="G2" s="669"/>
      <c r="H2" s="662">
        <f>'表紙'!E3</f>
        <v>0</v>
      </c>
      <c r="I2" s="663"/>
      <c r="J2" s="663"/>
      <c r="K2" s="663"/>
      <c r="L2" s="663"/>
      <c r="M2" s="664"/>
      <c r="N2" s="647" t="s">
        <v>408</v>
      </c>
      <c r="O2" s="648"/>
      <c r="P2" s="669"/>
      <c r="Q2" s="663">
        <f>'表紙'!K3</f>
        <v>0</v>
      </c>
      <c r="R2" s="663"/>
      <c r="S2" s="663"/>
      <c r="T2" s="663"/>
      <c r="U2" s="663"/>
      <c r="V2" s="664"/>
      <c r="W2" s="647" t="s">
        <v>8</v>
      </c>
      <c r="X2" s="648"/>
      <c r="Y2" s="669"/>
      <c r="Z2" s="662">
        <f>'表紙'!P3</f>
        <v>0</v>
      </c>
      <c r="AA2" s="663"/>
      <c r="AB2" s="663"/>
      <c r="AC2" s="664"/>
      <c r="FA2" s="2"/>
    </row>
    <row r="3" spans="2:29" ht="28.5" customHeight="1">
      <c r="B3" s="6"/>
      <c r="C3" s="6"/>
      <c r="D3" s="6"/>
      <c r="E3" s="642" t="s">
        <v>9</v>
      </c>
      <c r="F3" s="643"/>
      <c r="G3" s="673"/>
      <c r="H3" s="674">
        <f>'表紙'!E4</f>
        <v>0</v>
      </c>
      <c r="I3" s="675"/>
      <c r="J3" s="675"/>
      <c r="K3" s="675"/>
      <c r="L3" s="675"/>
      <c r="M3" s="676"/>
      <c r="N3" s="647" t="s">
        <v>273</v>
      </c>
      <c r="O3" s="648"/>
      <c r="P3" s="669"/>
      <c r="Q3" s="667">
        <f>'表紙'!K4</f>
        <v>0</v>
      </c>
      <c r="R3" s="667"/>
      <c r="S3" s="667"/>
      <c r="T3" s="667"/>
      <c r="U3" s="667"/>
      <c r="V3" s="668"/>
      <c r="W3" s="647" t="s">
        <v>10</v>
      </c>
      <c r="X3" s="648"/>
      <c r="Y3" s="669"/>
      <c r="Z3" s="665">
        <f>SUM(O4+O17+O35)</f>
        <v>0</v>
      </c>
      <c r="AA3" s="666"/>
      <c r="AB3" s="666"/>
      <c r="AC3" s="40" t="s">
        <v>1</v>
      </c>
    </row>
    <row r="4" spans="3:18" s="8" customFormat="1" ht="27.75" customHeight="1">
      <c r="C4" s="654" t="s">
        <v>176</v>
      </c>
      <c r="D4" s="654"/>
      <c r="E4" s="654"/>
      <c r="F4" s="655" t="s">
        <v>11</v>
      </c>
      <c r="G4" s="655"/>
      <c r="H4" s="656">
        <f>SUM(J16+O16+T16+Y16)</f>
        <v>45200</v>
      </c>
      <c r="I4" s="655"/>
      <c r="J4" s="9" t="s">
        <v>1</v>
      </c>
      <c r="K4" s="9" t="s">
        <v>276</v>
      </c>
      <c r="L4" s="10"/>
      <c r="M4" s="11" t="s">
        <v>127</v>
      </c>
      <c r="N4" s="11"/>
      <c r="O4" s="657">
        <f>SUM(K16+P16+U16+Z16)</f>
        <v>0</v>
      </c>
      <c r="P4" s="658"/>
      <c r="Q4" s="659" t="s">
        <v>1</v>
      </c>
      <c r="R4" s="659"/>
    </row>
    <row r="5" spans="2:29" ht="21.75" customHeight="1">
      <c r="B5" s="647" t="s">
        <v>146</v>
      </c>
      <c r="C5" s="648"/>
      <c r="D5" s="648"/>
      <c r="E5" s="648"/>
      <c r="F5" s="42" t="s">
        <v>131</v>
      </c>
      <c r="G5" s="647" t="s">
        <v>146</v>
      </c>
      <c r="H5" s="648"/>
      <c r="I5" s="648"/>
      <c r="J5" s="649"/>
      <c r="K5" s="19" t="s">
        <v>131</v>
      </c>
      <c r="L5" s="647" t="s">
        <v>147</v>
      </c>
      <c r="M5" s="648"/>
      <c r="N5" s="648"/>
      <c r="O5" s="649"/>
      <c r="P5" s="18" t="s">
        <v>131</v>
      </c>
      <c r="Q5" s="647" t="s">
        <v>148</v>
      </c>
      <c r="R5" s="648"/>
      <c r="S5" s="648"/>
      <c r="T5" s="648"/>
      <c r="U5" s="38" t="s">
        <v>131</v>
      </c>
      <c r="V5" s="648" t="s">
        <v>132</v>
      </c>
      <c r="W5" s="648"/>
      <c r="X5" s="648"/>
      <c r="Y5" s="649"/>
      <c r="Z5" s="18" t="s">
        <v>131</v>
      </c>
      <c r="AA5" s="661" t="s">
        <v>275</v>
      </c>
      <c r="AB5" s="650"/>
      <c r="AC5" s="651"/>
    </row>
    <row r="6" spans="2:29" ht="21.75" customHeight="1">
      <c r="B6" s="135"/>
      <c r="C6" s="136" t="s">
        <v>123</v>
      </c>
      <c r="D6" s="213" t="s">
        <v>433</v>
      </c>
      <c r="E6" s="571">
        <v>3100</v>
      </c>
      <c r="F6" s="517"/>
      <c r="G6" s="117"/>
      <c r="H6" s="121" t="s">
        <v>91</v>
      </c>
      <c r="I6" s="290" t="s">
        <v>433</v>
      </c>
      <c r="J6" s="327">
        <v>1450</v>
      </c>
      <c r="K6" s="517"/>
      <c r="L6" s="135"/>
      <c r="M6" s="136" t="s">
        <v>163</v>
      </c>
      <c r="N6" s="136"/>
      <c r="O6" s="556">
        <v>800</v>
      </c>
      <c r="P6" s="517"/>
      <c r="Q6" s="117"/>
      <c r="R6" s="119" t="s">
        <v>164</v>
      </c>
      <c r="S6" s="543" t="s">
        <v>456</v>
      </c>
      <c r="T6" s="560">
        <v>750</v>
      </c>
      <c r="U6" s="517"/>
      <c r="V6" s="117"/>
      <c r="W6" s="119" t="s">
        <v>167</v>
      </c>
      <c r="X6" s="120"/>
      <c r="Y6" s="327">
        <v>850</v>
      </c>
      <c r="Z6" s="517"/>
      <c r="AA6" s="173"/>
      <c r="AB6" s="146" t="s">
        <v>324</v>
      </c>
      <c r="AC6" s="209"/>
    </row>
    <row r="7" spans="2:29" ht="21.75" customHeight="1">
      <c r="B7" s="96"/>
      <c r="C7" s="105" t="s">
        <v>572</v>
      </c>
      <c r="D7" s="133" t="s">
        <v>433</v>
      </c>
      <c r="E7" s="338">
        <v>2800</v>
      </c>
      <c r="F7" s="515"/>
      <c r="G7" s="96"/>
      <c r="H7" s="105" t="s">
        <v>158</v>
      </c>
      <c r="I7" s="132" t="s">
        <v>433</v>
      </c>
      <c r="J7" s="339">
        <v>1600</v>
      </c>
      <c r="K7" s="515"/>
      <c r="L7" s="96"/>
      <c r="M7" s="105"/>
      <c r="N7" s="105"/>
      <c r="O7" s="129"/>
      <c r="P7" s="283"/>
      <c r="Q7" s="96"/>
      <c r="R7" s="105" t="s">
        <v>165</v>
      </c>
      <c r="S7" s="97" t="s">
        <v>461</v>
      </c>
      <c r="T7" s="340">
        <v>2100</v>
      </c>
      <c r="U7" s="515"/>
      <c r="V7" s="96"/>
      <c r="W7" s="105" t="s">
        <v>462</v>
      </c>
      <c r="X7" s="99"/>
      <c r="Y7" s="339">
        <v>350</v>
      </c>
      <c r="Z7" s="515"/>
      <c r="AA7" s="173"/>
      <c r="AB7" s="683" t="s">
        <v>667</v>
      </c>
      <c r="AC7" s="684"/>
    </row>
    <row r="8" spans="2:29" ht="21.75" customHeight="1">
      <c r="B8" s="96"/>
      <c r="C8" s="105" t="s">
        <v>152</v>
      </c>
      <c r="D8" s="133" t="s">
        <v>433</v>
      </c>
      <c r="E8" s="338">
        <v>2250</v>
      </c>
      <c r="F8" s="515"/>
      <c r="G8" s="131" t="s">
        <v>392</v>
      </c>
      <c r="H8" s="105" t="s">
        <v>159</v>
      </c>
      <c r="I8" s="341" t="s">
        <v>435</v>
      </c>
      <c r="J8" s="339">
        <v>1300</v>
      </c>
      <c r="K8" s="515"/>
      <c r="L8" s="96"/>
      <c r="M8" s="105"/>
      <c r="N8" s="105"/>
      <c r="O8" s="129"/>
      <c r="P8" s="342"/>
      <c r="Q8" s="96"/>
      <c r="R8" s="105" t="s">
        <v>162</v>
      </c>
      <c r="S8" s="97" t="s">
        <v>456</v>
      </c>
      <c r="T8" s="340">
        <v>7900</v>
      </c>
      <c r="U8" s="515"/>
      <c r="V8" s="96"/>
      <c r="W8" s="105" t="s">
        <v>168</v>
      </c>
      <c r="X8" s="99"/>
      <c r="Y8" s="339">
        <v>2050</v>
      </c>
      <c r="Z8" s="515"/>
      <c r="AA8" s="173"/>
      <c r="AB8" s="683" t="s">
        <v>421</v>
      </c>
      <c r="AC8" s="684"/>
    </row>
    <row r="9" spans="2:29" ht="21.75" customHeight="1">
      <c r="B9" s="96"/>
      <c r="C9" s="101" t="s">
        <v>153</v>
      </c>
      <c r="D9" s="133" t="s">
        <v>433</v>
      </c>
      <c r="E9" s="338">
        <v>2050</v>
      </c>
      <c r="F9" s="515"/>
      <c r="G9" s="96"/>
      <c r="H9" s="105" t="s">
        <v>160</v>
      </c>
      <c r="I9" s="132" t="s">
        <v>430</v>
      </c>
      <c r="J9" s="339">
        <v>950</v>
      </c>
      <c r="K9" s="515"/>
      <c r="L9" s="96"/>
      <c r="M9" s="105"/>
      <c r="N9" s="105"/>
      <c r="O9" s="129"/>
      <c r="P9" s="342"/>
      <c r="Q9" s="96"/>
      <c r="R9" s="105" t="s">
        <v>163</v>
      </c>
      <c r="S9" s="97"/>
      <c r="T9" s="340">
        <v>1400</v>
      </c>
      <c r="U9" s="515"/>
      <c r="V9" s="96"/>
      <c r="W9" s="105" t="s">
        <v>420</v>
      </c>
      <c r="X9" s="99"/>
      <c r="Y9" s="339">
        <v>750</v>
      </c>
      <c r="Z9" s="515"/>
      <c r="AA9" s="173"/>
      <c r="AB9" s="2"/>
      <c r="AC9" s="163"/>
    </row>
    <row r="10" spans="2:29" ht="21.75" customHeight="1">
      <c r="B10" s="96"/>
      <c r="C10" s="101" t="s">
        <v>154</v>
      </c>
      <c r="D10" s="133" t="s">
        <v>433</v>
      </c>
      <c r="E10" s="338">
        <v>2400</v>
      </c>
      <c r="F10" s="515"/>
      <c r="G10" s="96"/>
      <c r="H10" s="105" t="s">
        <v>161</v>
      </c>
      <c r="I10" s="341" t="s">
        <v>435</v>
      </c>
      <c r="J10" s="339">
        <v>1100</v>
      </c>
      <c r="K10" s="515"/>
      <c r="L10" s="704"/>
      <c r="M10" s="705"/>
      <c r="N10" s="705"/>
      <c r="O10" s="129"/>
      <c r="P10" s="342"/>
      <c r="Q10" s="96"/>
      <c r="R10" s="105" t="s">
        <v>166</v>
      </c>
      <c r="S10" s="97" t="s">
        <v>464</v>
      </c>
      <c r="T10" s="340">
        <v>350</v>
      </c>
      <c r="U10" s="515"/>
      <c r="V10" s="96"/>
      <c r="W10" s="105" t="s">
        <v>465</v>
      </c>
      <c r="X10" s="99"/>
      <c r="Y10" s="339">
        <v>900</v>
      </c>
      <c r="Z10" s="515"/>
      <c r="AA10" s="173"/>
      <c r="AB10" s="15"/>
      <c r="AC10" s="209"/>
    </row>
    <row r="11" spans="2:29" ht="21.75" customHeight="1">
      <c r="B11" s="96"/>
      <c r="C11" s="105" t="s">
        <v>155</v>
      </c>
      <c r="D11" s="133" t="s">
        <v>433</v>
      </c>
      <c r="E11" s="338">
        <v>1450</v>
      </c>
      <c r="F11" s="515"/>
      <c r="G11" s="96"/>
      <c r="H11" s="105"/>
      <c r="I11" s="341"/>
      <c r="J11" s="339"/>
      <c r="K11" s="344"/>
      <c r="L11" s="96"/>
      <c r="M11" s="103"/>
      <c r="N11" s="103"/>
      <c r="O11" s="129"/>
      <c r="P11" s="342"/>
      <c r="Q11" s="96"/>
      <c r="R11" s="105"/>
      <c r="S11" s="106"/>
      <c r="T11" s="343"/>
      <c r="U11" s="126"/>
      <c r="V11" s="96"/>
      <c r="W11" s="105" t="s">
        <v>200</v>
      </c>
      <c r="X11" s="99"/>
      <c r="Y11" s="339">
        <v>200</v>
      </c>
      <c r="Z11" s="515"/>
      <c r="AA11" s="173"/>
      <c r="AB11" s="208"/>
      <c r="AC11" s="209"/>
    </row>
    <row r="12" spans="2:29" ht="21.75" customHeight="1">
      <c r="B12" s="96"/>
      <c r="C12" s="116" t="s">
        <v>196</v>
      </c>
      <c r="D12" s="133" t="s">
        <v>433</v>
      </c>
      <c r="E12" s="338">
        <v>2350</v>
      </c>
      <c r="F12" s="515"/>
      <c r="G12" s="96"/>
      <c r="H12" s="105"/>
      <c r="I12" s="97"/>
      <c r="J12" s="339"/>
      <c r="K12" s="344"/>
      <c r="L12" s="96"/>
      <c r="M12" s="103"/>
      <c r="N12" s="103"/>
      <c r="O12" s="129"/>
      <c r="P12" s="342"/>
      <c r="Q12" s="96"/>
      <c r="R12" s="103"/>
      <c r="S12" s="106"/>
      <c r="T12" s="297"/>
      <c r="U12" s="126"/>
      <c r="V12" s="96"/>
      <c r="W12" s="105"/>
      <c r="X12" s="99"/>
      <c r="Y12" s="339"/>
      <c r="Z12" s="344"/>
      <c r="AA12" s="173"/>
      <c r="AB12" s="15"/>
      <c r="AC12" s="209"/>
    </row>
    <row r="13" spans="2:29" ht="21.75" customHeight="1">
      <c r="B13" s="96"/>
      <c r="C13" s="553" t="s">
        <v>156</v>
      </c>
      <c r="D13" s="133" t="s">
        <v>433</v>
      </c>
      <c r="E13" s="338">
        <v>2050</v>
      </c>
      <c r="F13" s="515"/>
      <c r="G13" s="96"/>
      <c r="H13" s="105"/>
      <c r="I13" s="97"/>
      <c r="J13" s="339"/>
      <c r="K13" s="344"/>
      <c r="L13" s="96"/>
      <c r="M13" s="722"/>
      <c r="N13" s="722"/>
      <c r="O13" s="129"/>
      <c r="P13" s="414"/>
      <c r="Q13" s="96"/>
      <c r="R13" s="103"/>
      <c r="S13" s="99"/>
      <c r="T13" s="297"/>
      <c r="U13" s="126"/>
      <c r="V13" s="96"/>
      <c r="W13" s="105"/>
      <c r="X13" s="99"/>
      <c r="Y13" s="339"/>
      <c r="Z13" s="344"/>
      <c r="AA13" s="173"/>
      <c r="AB13" s="15"/>
      <c r="AC13" s="209"/>
    </row>
    <row r="14" spans="2:29" ht="21.75" customHeight="1">
      <c r="B14" s="96"/>
      <c r="C14" s="105" t="s">
        <v>157</v>
      </c>
      <c r="D14" s="133" t="s">
        <v>433</v>
      </c>
      <c r="E14" s="338">
        <v>1950</v>
      </c>
      <c r="F14" s="515"/>
      <c r="G14" s="96"/>
      <c r="H14" s="105"/>
      <c r="I14" s="97"/>
      <c r="J14" s="339"/>
      <c r="K14" s="344"/>
      <c r="L14" s="96"/>
      <c r="M14" s="103"/>
      <c r="N14" s="103"/>
      <c r="O14" s="129"/>
      <c r="P14" s="342"/>
      <c r="Q14" s="96"/>
      <c r="R14" s="103"/>
      <c r="S14" s="99"/>
      <c r="T14" s="297"/>
      <c r="U14" s="126"/>
      <c r="V14" s="96"/>
      <c r="W14" s="105"/>
      <c r="X14" s="99"/>
      <c r="Y14" s="339"/>
      <c r="Z14" s="344"/>
      <c r="AA14" s="173"/>
      <c r="AB14" s="208"/>
      <c r="AC14" s="209"/>
    </row>
    <row r="15" spans="2:29" ht="21" customHeight="1">
      <c r="B15" s="135"/>
      <c r="C15" s="105"/>
      <c r="D15" s="133"/>
      <c r="E15" s="338"/>
      <c r="F15" s="498"/>
      <c r="G15" s="679" t="s">
        <v>2</v>
      </c>
      <c r="H15" s="660"/>
      <c r="I15" s="752"/>
      <c r="J15" s="327">
        <f>SUM(J6:J14)</f>
        <v>6400</v>
      </c>
      <c r="K15" s="332">
        <f>SUM(K6:K14)</f>
        <v>0</v>
      </c>
      <c r="L15" s="135"/>
      <c r="M15" s="1"/>
      <c r="N15" s="1"/>
      <c r="O15" s="333"/>
      <c r="P15" s="334"/>
      <c r="Q15" s="135"/>
      <c r="R15" s="1"/>
      <c r="S15" s="124"/>
      <c r="T15" s="335"/>
      <c r="U15" s="336"/>
      <c r="V15" s="114"/>
      <c r="W15" s="162"/>
      <c r="X15" s="113"/>
      <c r="Y15" s="330"/>
      <c r="Z15" s="337"/>
      <c r="AA15" s="173"/>
      <c r="AB15" s="15"/>
      <c r="AC15" s="209"/>
    </row>
    <row r="16" spans="2:29" ht="21.75" customHeight="1">
      <c r="B16" s="647" t="s">
        <v>2</v>
      </c>
      <c r="C16" s="648"/>
      <c r="D16" s="648"/>
      <c r="E16" s="326">
        <f>SUM(E6:E15)</f>
        <v>20400</v>
      </c>
      <c r="F16" s="46">
        <f>SUM(F6:F15)</f>
        <v>0</v>
      </c>
      <c r="G16" s="647" t="s">
        <v>126</v>
      </c>
      <c r="H16" s="648"/>
      <c r="I16" s="649"/>
      <c r="J16" s="328">
        <f>SUM(J15+E16)</f>
        <v>26800</v>
      </c>
      <c r="K16" s="192">
        <f>SUM(F16+K15)</f>
        <v>0</v>
      </c>
      <c r="L16" s="647" t="s">
        <v>72</v>
      </c>
      <c r="M16" s="648"/>
      <c r="N16" s="648"/>
      <c r="O16" s="45">
        <f>SUM(O6:O15)</f>
        <v>800</v>
      </c>
      <c r="P16" s="329">
        <f>SUM(P6:P15)</f>
        <v>0</v>
      </c>
      <c r="Q16" s="647" t="s">
        <v>2</v>
      </c>
      <c r="R16" s="648"/>
      <c r="S16" s="649"/>
      <c r="T16" s="190">
        <f>SUM(T6:T14)</f>
        <v>12500</v>
      </c>
      <c r="U16" s="559">
        <f>SUM(U6:U15)</f>
        <v>0</v>
      </c>
      <c r="V16" s="647" t="s">
        <v>2</v>
      </c>
      <c r="W16" s="648"/>
      <c r="X16" s="649"/>
      <c r="Y16" s="331">
        <f>SUM(Y6:Y15)</f>
        <v>5100</v>
      </c>
      <c r="Z16" s="329">
        <f>SUM(Z6:Z15)</f>
        <v>0</v>
      </c>
      <c r="AA16" s="716"/>
      <c r="AB16" s="682"/>
      <c r="AC16" s="191"/>
    </row>
    <row r="17" spans="2:30" ht="27.75" customHeight="1">
      <c r="B17" s="41"/>
      <c r="C17" s="654" t="s">
        <v>177</v>
      </c>
      <c r="D17" s="654"/>
      <c r="E17" s="654"/>
      <c r="F17" s="655" t="s">
        <v>11</v>
      </c>
      <c r="G17" s="655"/>
      <c r="H17" s="656">
        <f>SUM(E34+J34+O34+T34+Y34)</f>
        <v>11700</v>
      </c>
      <c r="I17" s="655"/>
      <c r="J17" s="9" t="s">
        <v>1</v>
      </c>
      <c r="K17" s="9" t="s">
        <v>276</v>
      </c>
      <c r="L17" s="10"/>
      <c r="M17" s="11" t="s">
        <v>127</v>
      </c>
      <c r="N17" s="11"/>
      <c r="O17" s="657">
        <f>SUM(F34+K34+P34+U34+Z34)</f>
        <v>0</v>
      </c>
      <c r="P17" s="658"/>
      <c r="Q17" s="659" t="s">
        <v>1</v>
      </c>
      <c r="R17" s="659"/>
      <c r="S17" s="2"/>
      <c r="T17" s="17"/>
      <c r="U17" s="5"/>
      <c r="V17" s="2"/>
      <c r="W17" s="1"/>
      <c r="X17" s="1"/>
      <c r="Y17" s="1"/>
      <c r="Z17" s="1"/>
      <c r="AA17" s="717"/>
      <c r="AB17" s="717"/>
      <c r="AC17" s="13"/>
      <c r="AD17" s="2"/>
    </row>
    <row r="18" spans="2:29" ht="21.75" customHeight="1">
      <c r="B18" s="647" t="s">
        <v>146</v>
      </c>
      <c r="C18" s="648"/>
      <c r="D18" s="648"/>
      <c r="E18" s="649"/>
      <c r="F18" s="18" t="s">
        <v>131</v>
      </c>
      <c r="G18" s="647" t="s">
        <v>146</v>
      </c>
      <c r="H18" s="648"/>
      <c r="I18" s="648"/>
      <c r="J18" s="648"/>
      <c r="K18" s="38" t="s">
        <v>131</v>
      </c>
      <c r="L18" s="648" t="s">
        <v>147</v>
      </c>
      <c r="M18" s="648"/>
      <c r="N18" s="648"/>
      <c r="O18" s="649"/>
      <c r="P18" s="18" t="s">
        <v>131</v>
      </c>
      <c r="Q18" s="647" t="s">
        <v>148</v>
      </c>
      <c r="R18" s="648"/>
      <c r="S18" s="648"/>
      <c r="T18" s="648"/>
      <c r="U18" s="38" t="s">
        <v>131</v>
      </c>
      <c r="V18" s="648" t="s">
        <v>132</v>
      </c>
      <c r="W18" s="648"/>
      <c r="X18" s="648"/>
      <c r="Y18" s="649"/>
      <c r="Z18" s="18" t="s">
        <v>131</v>
      </c>
      <c r="AA18" s="661" t="s">
        <v>275</v>
      </c>
      <c r="AB18" s="650"/>
      <c r="AC18" s="651"/>
    </row>
    <row r="19" spans="2:29" ht="7.5" customHeight="1">
      <c r="B19" s="721" t="s">
        <v>398</v>
      </c>
      <c r="C19" s="723" t="s">
        <v>169</v>
      </c>
      <c r="D19" s="724" t="s">
        <v>490</v>
      </c>
      <c r="E19" s="750">
        <v>2300</v>
      </c>
      <c r="F19" s="718"/>
      <c r="G19" s="720" t="s">
        <v>439</v>
      </c>
      <c r="H19" s="747" t="s">
        <v>170</v>
      </c>
      <c r="I19" s="743" t="s">
        <v>435</v>
      </c>
      <c r="J19" s="719">
        <v>850</v>
      </c>
      <c r="K19" s="718"/>
      <c r="L19" s="660"/>
      <c r="M19" s="723"/>
      <c r="N19" s="725"/>
      <c r="O19" s="750"/>
      <c r="P19" s="745"/>
      <c r="Q19" s="748"/>
      <c r="R19" s="747" t="s">
        <v>63</v>
      </c>
      <c r="S19" s="751" t="s">
        <v>587</v>
      </c>
      <c r="T19" s="750">
        <v>1550</v>
      </c>
      <c r="U19" s="718"/>
      <c r="V19" s="748"/>
      <c r="W19" s="749" t="s">
        <v>418</v>
      </c>
      <c r="X19" s="649"/>
      <c r="Y19" s="726">
        <v>500</v>
      </c>
      <c r="Z19" s="718"/>
      <c r="AA19" s="715"/>
      <c r="AB19" s="683" t="s">
        <v>325</v>
      </c>
      <c r="AC19" s="684"/>
    </row>
    <row r="20" spans="2:29" ht="7.5" customHeight="1">
      <c r="B20" s="721"/>
      <c r="C20" s="723"/>
      <c r="D20" s="725"/>
      <c r="E20" s="736"/>
      <c r="F20" s="714"/>
      <c r="G20" s="721"/>
      <c r="H20" s="723"/>
      <c r="I20" s="744"/>
      <c r="J20" s="719"/>
      <c r="K20" s="714"/>
      <c r="L20" s="660"/>
      <c r="M20" s="723"/>
      <c r="N20" s="725"/>
      <c r="O20" s="736"/>
      <c r="P20" s="746"/>
      <c r="Q20" s="679"/>
      <c r="R20" s="723"/>
      <c r="S20" s="733"/>
      <c r="T20" s="736"/>
      <c r="U20" s="714"/>
      <c r="V20" s="679"/>
      <c r="W20" s="749"/>
      <c r="X20" s="649"/>
      <c r="Y20" s="727"/>
      <c r="Z20" s="714"/>
      <c r="AA20" s="715"/>
      <c r="AB20" s="683"/>
      <c r="AC20" s="684"/>
    </row>
    <row r="21" spans="2:29" ht="7.5" customHeight="1">
      <c r="B21" s="721"/>
      <c r="C21" s="723"/>
      <c r="D21" s="725"/>
      <c r="E21" s="736"/>
      <c r="F21" s="714"/>
      <c r="G21" s="721"/>
      <c r="H21" s="723"/>
      <c r="I21" s="744"/>
      <c r="J21" s="719"/>
      <c r="K21" s="714"/>
      <c r="L21" s="660"/>
      <c r="M21" s="723"/>
      <c r="N21" s="725"/>
      <c r="O21" s="736"/>
      <c r="P21" s="746"/>
      <c r="Q21" s="679"/>
      <c r="R21" s="731"/>
      <c r="S21" s="734"/>
      <c r="T21" s="737"/>
      <c r="U21" s="714"/>
      <c r="V21" s="679"/>
      <c r="W21" s="747"/>
      <c r="X21" s="729"/>
      <c r="Y21" s="728"/>
      <c r="Z21" s="714"/>
      <c r="AA21" s="715"/>
      <c r="AB21" s="683" t="s">
        <v>422</v>
      </c>
      <c r="AC21" s="684"/>
    </row>
    <row r="22" spans="2:29" ht="7.5" customHeight="1">
      <c r="B22" s="704"/>
      <c r="C22" s="756" t="s">
        <v>61</v>
      </c>
      <c r="D22" s="707" t="s">
        <v>588</v>
      </c>
      <c r="E22" s="741">
        <v>2200</v>
      </c>
      <c r="F22" s="714"/>
      <c r="G22" s="738"/>
      <c r="H22" s="712" t="s">
        <v>62</v>
      </c>
      <c r="I22" s="739" t="s">
        <v>435</v>
      </c>
      <c r="J22" s="757">
        <v>850</v>
      </c>
      <c r="K22" s="714"/>
      <c r="L22" s="705"/>
      <c r="M22" s="712"/>
      <c r="N22" s="707"/>
      <c r="O22" s="741"/>
      <c r="P22" s="742"/>
      <c r="Q22" s="704"/>
      <c r="R22" s="730" t="s">
        <v>175</v>
      </c>
      <c r="S22" s="732" t="s">
        <v>587</v>
      </c>
      <c r="T22" s="735">
        <v>1100</v>
      </c>
      <c r="U22" s="714"/>
      <c r="V22" s="704"/>
      <c r="W22" s="712" t="s">
        <v>61</v>
      </c>
      <c r="X22" s="706"/>
      <c r="Y22" s="713">
        <v>550</v>
      </c>
      <c r="Z22" s="714"/>
      <c r="AA22" s="715"/>
      <c r="AB22" s="683"/>
      <c r="AC22" s="684"/>
    </row>
    <row r="23" spans="2:29" ht="7.5" customHeight="1">
      <c r="B23" s="704"/>
      <c r="C23" s="756"/>
      <c r="D23" s="707"/>
      <c r="E23" s="741"/>
      <c r="F23" s="714"/>
      <c r="G23" s="738"/>
      <c r="H23" s="712"/>
      <c r="I23" s="740"/>
      <c r="J23" s="757"/>
      <c r="K23" s="714"/>
      <c r="L23" s="705"/>
      <c r="M23" s="712"/>
      <c r="N23" s="707"/>
      <c r="O23" s="741"/>
      <c r="P23" s="742"/>
      <c r="Q23" s="704"/>
      <c r="R23" s="723"/>
      <c r="S23" s="733"/>
      <c r="T23" s="736"/>
      <c r="U23" s="714"/>
      <c r="V23" s="704"/>
      <c r="W23" s="712"/>
      <c r="X23" s="706"/>
      <c r="Y23" s="713"/>
      <c r="Z23" s="714"/>
      <c r="AA23" s="715"/>
      <c r="AB23" s="683" t="s">
        <v>641</v>
      </c>
      <c r="AC23" s="684"/>
    </row>
    <row r="24" spans="2:29" ht="7.5" customHeight="1">
      <c r="B24" s="704"/>
      <c r="C24" s="756"/>
      <c r="D24" s="707"/>
      <c r="E24" s="741"/>
      <c r="F24" s="714"/>
      <c r="G24" s="738"/>
      <c r="H24" s="712"/>
      <c r="I24" s="740"/>
      <c r="J24" s="757"/>
      <c r="K24" s="714"/>
      <c r="L24" s="705"/>
      <c r="M24" s="712"/>
      <c r="N24" s="707"/>
      <c r="O24" s="741"/>
      <c r="P24" s="742"/>
      <c r="Q24" s="704"/>
      <c r="R24" s="731"/>
      <c r="S24" s="734"/>
      <c r="T24" s="737"/>
      <c r="U24" s="714"/>
      <c r="V24" s="704"/>
      <c r="W24" s="712"/>
      <c r="X24" s="706"/>
      <c r="Y24" s="713"/>
      <c r="Z24" s="714"/>
      <c r="AA24" s="715"/>
      <c r="AB24" s="683"/>
      <c r="AC24" s="684"/>
    </row>
    <row r="25" spans="2:29" ht="7.5" customHeight="1">
      <c r="B25" s="704"/>
      <c r="C25" s="707"/>
      <c r="D25" s="707"/>
      <c r="E25" s="741"/>
      <c r="F25" s="742"/>
      <c r="G25" s="738" t="s">
        <v>466</v>
      </c>
      <c r="H25" s="712" t="s">
        <v>171</v>
      </c>
      <c r="I25" s="739" t="s">
        <v>435</v>
      </c>
      <c r="J25" s="757">
        <v>1200</v>
      </c>
      <c r="K25" s="714"/>
      <c r="L25" s="705"/>
      <c r="M25" s="705"/>
      <c r="N25" s="107"/>
      <c r="O25" s="741"/>
      <c r="P25" s="742"/>
      <c r="Q25" s="704"/>
      <c r="R25" s="712"/>
      <c r="S25" s="706"/>
      <c r="T25" s="757"/>
      <c r="U25" s="758"/>
      <c r="V25" s="704"/>
      <c r="W25" s="712" t="s">
        <v>467</v>
      </c>
      <c r="X25" s="706"/>
      <c r="Y25" s="713">
        <v>150</v>
      </c>
      <c r="Z25" s="714"/>
      <c r="AA25" s="715"/>
      <c r="AB25" s="683" t="s">
        <v>640</v>
      </c>
      <c r="AC25" s="684"/>
    </row>
    <row r="26" spans="2:29" ht="7.5" customHeight="1">
      <c r="B26" s="704"/>
      <c r="C26" s="707"/>
      <c r="D26" s="707"/>
      <c r="E26" s="741"/>
      <c r="F26" s="742"/>
      <c r="G26" s="738"/>
      <c r="H26" s="712"/>
      <c r="I26" s="740"/>
      <c r="J26" s="757"/>
      <c r="K26" s="714"/>
      <c r="L26" s="705"/>
      <c r="M26" s="705"/>
      <c r="N26" s="1"/>
      <c r="O26" s="741"/>
      <c r="P26" s="742"/>
      <c r="Q26" s="704"/>
      <c r="R26" s="712"/>
      <c r="S26" s="706"/>
      <c r="T26" s="757"/>
      <c r="U26" s="758"/>
      <c r="V26" s="704"/>
      <c r="W26" s="712"/>
      <c r="X26" s="706"/>
      <c r="Y26" s="713"/>
      <c r="Z26" s="714"/>
      <c r="AA26" s="715"/>
      <c r="AB26" s="683"/>
      <c r="AC26" s="684"/>
    </row>
    <row r="27" spans="2:29" ht="7.5" customHeight="1">
      <c r="B27" s="704"/>
      <c r="C27" s="707"/>
      <c r="D27" s="707"/>
      <c r="E27" s="741"/>
      <c r="F27" s="742"/>
      <c r="G27" s="738"/>
      <c r="H27" s="712"/>
      <c r="I27" s="740"/>
      <c r="J27" s="757"/>
      <c r="K27" s="714"/>
      <c r="L27" s="705"/>
      <c r="M27" s="705"/>
      <c r="N27" s="102"/>
      <c r="O27" s="741"/>
      <c r="P27" s="742"/>
      <c r="Q27" s="704"/>
      <c r="R27" s="712"/>
      <c r="S27" s="706"/>
      <c r="T27" s="757"/>
      <c r="U27" s="758"/>
      <c r="V27" s="704"/>
      <c r="W27" s="712"/>
      <c r="X27" s="706"/>
      <c r="Y27" s="713"/>
      <c r="Z27" s="714"/>
      <c r="AA27" s="715"/>
      <c r="AB27" s="683" t="s">
        <v>632</v>
      </c>
      <c r="AC27" s="684"/>
    </row>
    <row r="28" spans="2:29" ht="7.5" customHeight="1">
      <c r="B28" s="704"/>
      <c r="C28" s="707"/>
      <c r="D28" s="707"/>
      <c r="E28" s="741"/>
      <c r="F28" s="742"/>
      <c r="G28" s="753"/>
      <c r="H28" s="754"/>
      <c r="I28" s="755"/>
      <c r="J28" s="754"/>
      <c r="K28" s="760"/>
      <c r="L28" s="705"/>
      <c r="M28" s="705"/>
      <c r="N28" s="705"/>
      <c r="O28" s="741"/>
      <c r="P28" s="742"/>
      <c r="Q28" s="704"/>
      <c r="R28" s="705"/>
      <c r="S28" s="706"/>
      <c r="T28" s="757"/>
      <c r="U28" s="758"/>
      <c r="V28" s="704"/>
      <c r="W28" s="712" t="s">
        <v>326</v>
      </c>
      <c r="X28" s="706"/>
      <c r="Y28" s="713">
        <v>200</v>
      </c>
      <c r="Z28" s="714"/>
      <c r="AA28" s="715"/>
      <c r="AB28" s="683"/>
      <c r="AC28" s="684"/>
    </row>
    <row r="29" spans="2:29" ht="7.5" customHeight="1">
      <c r="B29" s="704"/>
      <c r="C29" s="707"/>
      <c r="D29" s="707"/>
      <c r="E29" s="741"/>
      <c r="F29" s="742"/>
      <c r="G29" s="753"/>
      <c r="H29" s="754"/>
      <c r="I29" s="755"/>
      <c r="J29" s="754"/>
      <c r="K29" s="760"/>
      <c r="L29" s="705"/>
      <c r="M29" s="705"/>
      <c r="N29" s="705"/>
      <c r="O29" s="741"/>
      <c r="P29" s="742"/>
      <c r="Q29" s="704"/>
      <c r="R29" s="705"/>
      <c r="S29" s="706"/>
      <c r="T29" s="757"/>
      <c r="U29" s="758"/>
      <c r="V29" s="704"/>
      <c r="W29" s="712"/>
      <c r="X29" s="706"/>
      <c r="Y29" s="713"/>
      <c r="Z29" s="714"/>
      <c r="AA29" s="762"/>
      <c r="AB29" s="683" t="s">
        <v>639</v>
      </c>
      <c r="AC29" s="684"/>
    </row>
    <row r="30" spans="2:29" ht="7.5" customHeight="1">
      <c r="B30" s="704"/>
      <c r="C30" s="707"/>
      <c r="D30" s="707"/>
      <c r="E30" s="741"/>
      <c r="F30" s="742"/>
      <c r="G30" s="753"/>
      <c r="H30" s="754"/>
      <c r="I30" s="755"/>
      <c r="J30" s="754"/>
      <c r="K30" s="760"/>
      <c r="L30" s="705"/>
      <c r="M30" s="705"/>
      <c r="N30" s="705"/>
      <c r="O30" s="741"/>
      <c r="P30" s="742"/>
      <c r="Q30" s="704"/>
      <c r="R30" s="705"/>
      <c r="S30" s="706"/>
      <c r="T30" s="757"/>
      <c r="U30" s="758"/>
      <c r="V30" s="704"/>
      <c r="W30" s="712"/>
      <c r="X30" s="706"/>
      <c r="Y30" s="713"/>
      <c r="Z30" s="714"/>
      <c r="AA30" s="762"/>
      <c r="AB30" s="683"/>
      <c r="AC30" s="684"/>
    </row>
    <row r="31" spans="2:29" ht="7.5" customHeight="1">
      <c r="B31" s="679"/>
      <c r="C31" s="725"/>
      <c r="D31" s="725"/>
      <c r="E31" s="763"/>
      <c r="F31" s="767"/>
      <c r="G31" s="679"/>
      <c r="H31" s="764"/>
      <c r="I31" s="765"/>
      <c r="J31" s="766"/>
      <c r="K31" s="759"/>
      <c r="L31" s="660"/>
      <c r="M31" s="660"/>
      <c r="N31" s="1"/>
      <c r="O31" s="736"/>
      <c r="P31" s="746"/>
      <c r="Q31" s="679"/>
      <c r="R31" s="660"/>
      <c r="S31" s="752"/>
      <c r="T31" s="719"/>
      <c r="U31" s="759"/>
      <c r="V31" s="135"/>
      <c r="W31" s="723" t="s">
        <v>652</v>
      </c>
      <c r="X31" s="752"/>
      <c r="Y31" s="761">
        <v>250</v>
      </c>
      <c r="Z31" s="714"/>
      <c r="AA31" s="193"/>
      <c r="AB31" s="683" t="s">
        <v>638</v>
      </c>
      <c r="AC31" s="684"/>
    </row>
    <row r="32" spans="2:29" ht="7.5" customHeight="1">
      <c r="B32" s="679"/>
      <c r="C32" s="725"/>
      <c r="D32" s="725"/>
      <c r="E32" s="763"/>
      <c r="F32" s="767"/>
      <c r="G32" s="679"/>
      <c r="H32" s="764"/>
      <c r="I32" s="765"/>
      <c r="J32" s="766"/>
      <c r="K32" s="759"/>
      <c r="L32" s="660"/>
      <c r="M32" s="660"/>
      <c r="N32" s="1"/>
      <c r="O32" s="736"/>
      <c r="P32" s="746"/>
      <c r="Q32" s="679"/>
      <c r="R32" s="660"/>
      <c r="S32" s="752"/>
      <c r="T32" s="719"/>
      <c r="U32" s="759"/>
      <c r="V32" s="135"/>
      <c r="W32" s="723"/>
      <c r="X32" s="752"/>
      <c r="Y32" s="761"/>
      <c r="Z32" s="714"/>
      <c r="AA32" s="193"/>
      <c r="AB32" s="683"/>
      <c r="AC32" s="684"/>
    </row>
    <row r="33" spans="2:29" ht="7.5" customHeight="1">
      <c r="B33" s="679"/>
      <c r="C33" s="725"/>
      <c r="D33" s="725"/>
      <c r="E33" s="763"/>
      <c r="F33" s="767"/>
      <c r="G33" s="679"/>
      <c r="H33" s="764"/>
      <c r="I33" s="765"/>
      <c r="J33" s="766"/>
      <c r="K33" s="759"/>
      <c r="L33" s="660"/>
      <c r="M33" s="660"/>
      <c r="N33" s="1"/>
      <c r="O33" s="736"/>
      <c r="P33" s="746"/>
      <c r="Q33" s="679"/>
      <c r="R33" s="660"/>
      <c r="S33" s="752"/>
      <c r="T33" s="719"/>
      <c r="U33" s="759"/>
      <c r="V33" s="135"/>
      <c r="W33" s="723"/>
      <c r="X33" s="752"/>
      <c r="Y33" s="761"/>
      <c r="Z33" s="714"/>
      <c r="AA33" s="193"/>
      <c r="AB33" s="708" t="s">
        <v>670</v>
      </c>
      <c r="AC33" s="709"/>
    </row>
    <row r="34" spans="2:29" ht="19.5" customHeight="1">
      <c r="B34" s="647" t="s">
        <v>2</v>
      </c>
      <c r="C34" s="648"/>
      <c r="D34" s="648"/>
      <c r="E34" s="45">
        <f>SUM(E19:E33)</f>
        <v>4500</v>
      </c>
      <c r="F34" s="329">
        <f>SUM(F19:F33)</f>
        <v>0</v>
      </c>
      <c r="G34" s="647" t="s">
        <v>2</v>
      </c>
      <c r="H34" s="648"/>
      <c r="I34" s="649"/>
      <c r="J34" s="190">
        <f>SUM(J19:J27)</f>
        <v>2900</v>
      </c>
      <c r="K34" s="47">
        <f>SUM(K19:K33)</f>
        <v>0</v>
      </c>
      <c r="L34" s="648" t="s">
        <v>2</v>
      </c>
      <c r="M34" s="648"/>
      <c r="N34" s="648"/>
      <c r="O34" s="45">
        <f>SUM(O19:O33)</f>
        <v>0</v>
      </c>
      <c r="P34" s="329"/>
      <c r="Q34" s="647" t="s">
        <v>2</v>
      </c>
      <c r="R34" s="648"/>
      <c r="S34" s="649"/>
      <c r="T34" s="190">
        <f>SUM(T19:T33)</f>
        <v>2650</v>
      </c>
      <c r="U34" s="47">
        <f>SUM(U19:U33)</f>
        <v>0</v>
      </c>
      <c r="V34" s="647" t="s">
        <v>2</v>
      </c>
      <c r="W34" s="648"/>
      <c r="X34" s="649"/>
      <c r="Y34" s="331">
        <f>SUM(Y19:Y33)</f>
        <v>1650</v>
      </c>
      <c r="Z34" s="192">
        <f>SUM(Z19:Z33)</f>
        <v>0</v>
      </c>
      <c r="AA34" s="181"/>
      <c r="AB34" s="710"/>
      <c r="AC34" s="711"/>
    </row>
    <row r="35" spans="2:54" ht="27.75" customHeight="1">
      <c r="B35" s="2"/>
      <c r="C35" s="654" t="s">
        <v>180</v>
      </c>
      <c r="D35" s="654"/>
      <c r="E35" s="654"/>
      <c r="F35" s="655" t="s">
        <v>11</v>
      </c>
      <c r="G35" s="655"/>
      <c r="H35" s="656">
        <f>SUM(E41+J41+O41+T41+Y41)</f>
        <v>1750</v>
      </c>
      <c r="I35" s="655"/>
      <c r="J35" s="9" t="s">
        <v>1</v>
      </c>
      <c r="K35" s="9" t="s">
        <v>276</v>
      </c>
      <c r="L35" s="10"/>
      <c r="M35" s="11" t="s">
        <v>127</v>
      </c>
      <c r="N35" s="11"/>
      <c r="O35" s="657">
        <f>SUM(F41+K41+P41+U41+Z41)</f>
        <v>0</v>
      </c>
      <c r="P35" s="658"/>
      <c r="Q35" s="659" t="s">
        <v>1</v>
      </c>
      <c r="R35" s="659"/>
      <c r="S35" s="2"/>
      <c r="T35" s="5"/>
      <c r="U35" s="5"/>
      <c r="V35" s="2"/>
      <c r="W35" s="2"/>
      <c r="X35" s="2"/>
      <c r="Y35" s="2"/>
      <c r="Z35" s="2"/>
      <c r="AA35" s="660"/>
      <c r="AB35" s="660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47" t="s">
        <v>576</v>
      </c>
      <c r="C36" s="648"/>
      <c r="D36" s="648"/>
      <c r="E36" s="649"/>
      <c r="F36" s="18" t="s">
        <v>577</v>
      </c>
      <c r="G36" s="647" t="s">
        <v>146</v>
      </c>
      <c r="H36" s="648"/>
      <c r="I36" s="648"/>
      <c r="J36" s="648"/>
      <c r="K36" s="38" t="s">
        <v>131</v>
      </c>
      <c r="L36" s="648" t="s">
        <v>147</v>
      </c>
      <c r="M36" s="648"/>
      <c r="N36" s="648"/>
      <c r="O36" s="649"/>
      <c r="P36" s="18" t="s">
        <v>131</v>
      </c>
      <c r="Q36" s="647" t="s">
        <v>148</v>
      </c>
      <c r="R36" s="648"/>
      <c r="S36" s="648"/>
      <c r="T36" s="648"/>
      <c r="U36" s="38" t="s">
        <v>131</v>
      </c>
      <c r="V36" s="647" t="s">
        <v>132</v>
      </c>
      <c r="W36" s="648"/>
      <c r="X36" s="648"/>
      <c r="Y36" s="649"/>
      <c r="Z36" s="19" t="s">
        <v>131</v>
      </c>
      <c r="AA36" s="650" t="s">
        <v>275</v>
      </c>
      <c r="AB36" s="650"/>
      <c r="AC36" s="651"/>
    </row>
    <row r="37" spans="2:29" ht="21.75" customHeight="1">
      <c r="B37" s="109"/>
      <c r="C37" s="104"/>
      <c r="D37" s="102"/>
      <c r="E37" s="355"/>
      <c r="F37" s="356"/>
      <c r="G37" s="348" t="s">
        <v>392</v>
      </c>
      <c r="H37" s="140" t="s">
        <v>172</v>
      </c>
      <c r="I37" s="349" t="s">
        <v>435</v>
      </c>
      <c r="J37" s="407">
        <v>400</v>
      </c>
      <c r="K37" s="517"/>
      <c r="L37" s="109"/>
      <c r="M37" s="104"/>
      <c r="N37" s="104"/>
      <c r="O37" s="355"/>
      <c r="P37" s="353"/>
      <c r="Q37" s="243"/>
      <c r="R37" s="140"/>
      <c r="S37" s="246"/>
      <c r="T37" s="350"/>
      <c r="U37" s="134"/>
      <c r="V37" s="109"/>
      <c r="W37" s="104" t="s">
        <v>327</v>
      </c>
      <c r="X37" s="102"/>
      <c r="Y37" s="497">
        <v>100</v>
      </c>
      <c r="Z37" s="517"/>
      <c r="AA37" s="202"/>
      <c r="AB37" s="683" t="s">
        <v>399</v>
      </c>
      <c r="AC37" s="684"/>
    </row>
    <row r="38" spans="2:29" ht="21.75" customHeight="1">
      <c r="B38" s="96"/>
      <c r="C38" s="105"/>
      <c r="D38" s="103"/>
      <c r="E38" s="129"/>
      <c r="F38" s="357"/>
      <c r="G38" s="96"/>
      <c r="H38" s="105" t="s">
        <v>173</v>
      </c>
      <c r="I38" s="341" t="s">
        <v>468</v>
      </c>
      <c r="J38" s="340">
        <v>300</v>
      </c>
      <c r="K38" s="515"/>
      <c r="L38" s="96"/>
      <c r="M38" s="103"/>
      <c r="N38" s="103"/>
      <c r="O38" s="129"/>
      <c r="P38" s="354"/>
      <c r="Q38" s="103"/>
      <c r="R38" s="103"/>
      <c r="S38" s="99"/>
      <c r="T38" s="351"/>
      <c r="U38" s="352"/>
      <c r="V38" s="96"/>
      <c r="W38" s="346" t="s">
        <v>328</v>
      </c>
      <c r="X38" s="103"/>
      <c r="Y38" s="129">
        <v>50</v>
      </c>
      <c r="Z38" s="515"/>
      <c r="AA38" s="202"/>
      <c r="AB38" s="145"/>
      <c r="AC38" s="205"/>
    </row>
    <row r="39" spans="2:29" ht="21.75" customHeight="1">
      <c r="B39" s="96"/>
      <c r="C39" s="105"/>
      <c r="D39" s="103"/>
      <c r="E39" s="129"/>
      <c r="F39" s="357"/>
      <c r="G39" s="96"/>
      <c r="H39" s="105" t="s">
        <v>99</v>
      </c>
      <c r="I39" s="341" t="s">
        <v>469</v>
      </c>
      <c r="J39" s="340">
        <v>400</v>
      </c>
      <c r="K39" s="515"/>
      <c r="L39" s="96"/>
      <c r="M39" s="103"/>
      <c r="N39" s="103"/>
      <c r="O39" s="129"/>
      <c r="P39" s="354"/>
      <c r="Q39" s="103"/>
      <c r="R39" s="103"/>
      <c r="S39" s="99"/>
      <c r="T39" s="351"/>
      <c r="U39" s="352"/>
      <c r="V39" s="96"/>
      <c r="W39" s="347" t="s">
        <v>329</v>
      </c>
      <c r="X39" s="103"/>
      <c r="Y39" s="129">
        <v>50</v>
      </c>
      <c r="Z39" s="515"/>
      <c r="AA39" s="202"/>
      <c r="AB39" s="145"/>
      <c r="AC39" s="205"/>
    </row>
    <row r="40" spans="2:29" ht="21.75" customHeight="1">
      <c r="B40" s="98"/>
      <c r="C40" s="108"/>
      <c r="D40" s="107"/>
      <c r="E40" s="130"/>
      <c r="F40" s="358"/>
      <c r="G40" s="98"/>
      <c r="H40" s="108" t="s">
        <v>174</v>
      </c>
      <c r="I40" s="359" t="s">
        <v>469</v>
      </c>
      <c r="J40" s="408">
        <v>450</v>
      </c>
      <c r="K40" s="515"/>
      <c r="L40" s="98"/>
      <c r="M40" s="107"/>
      <c r="N40" s="107"/>
      <c r="O40" s="130"/>
      <c r="P40" s="360"/>
      <c r="Q40" s="107"/>
      <c r="R40" s="107"/>
      <c r="S40" s="100"/>
      <c r="T40" s="361"/>
      <c r="U40" s="362"/>
      <c r="V40" s="98"/>
      <c r="W40" s="107"/>
      <c r="X40" s="107"/>
      <c r="Y40" s="128"/>
      <c r="Z40" s="363"/>
      <c r="AA40" s="173"/>
      <c r="AB40" s="148"/>
      <c r="AC40" s="205"/>
    </row>
    <row r="41" spans="2:29" ht="21.75" customHeight="1">
      <c r="B41" s="647"/>
      <c r="C41" s="648"/>
      <c r="D41" s="648"/>
      <c r="E41" s="45">
        <f>SUM(E37:E40)</f>
        <v>0</v>
      </c>
      <c r="F41" s="329">
        <f>SUM(F37:F40)</f>
        <v>0</v>
      </c>
      <c r="G41" s="647" t="s">
        <v>2</v>
      </c>
      <c r="H41" s="648"/>
      <c r="I41" s="649"/>
      <c r="J41" s="190">
        <f>SUM(J37:J40)</f>
        <v>1550</v>
      </c>
      <c r="K41" s="47">
        <f>SUM(K37:K40)</f>
        <v>0</v>
      </c>
      <c r="L41" s="647"/>
      <c r="M41" s="648"/>
      <c r="N41" s="648"/>
      <c r="O41" s="45">
        <f>SUM(O37:O40)</f>
        <v>0</v>
      </c>
      <c r="P41" s="192">
        <f>SUM(P37:P40)</f>
        <v>0</v>
      </c>
      <c r="Q41" s="648"/>
      <c r="R41" s="648"/>
      <c r="S41" s="649"/>
      <c r="T41" s="190">
        <f>SUM(T37:T40)</f>
        <v>0</v>
      </c>
      <c r="U41" s="46">
        <f>SUM(U37:U40)</f>
        <v>0</v>
      </c>
      <c r="V41" s="647"/>
      <c r="W41" s="648"/>
      <c r="X41" s="648"/>
      <c r="Y41" s="45">
        <f>SUM(Y37:Y40)</f>
        <v>200</v>
      </c>
      <c r="Z41" s="192">
        <f>SUM(Z37:Z40)</f>
        <v>0</v>
      </c>
      <c r="AA41" s="642"/>
      <c r="AB41" s="643"/>
      <c r="AC41" s="168"/>
    </row>
    <row r="42" spans="2:30" ht="13.5" customHeight="1">
      <c r="B42" s="14" t="s">
        <v>625</v>
      </c>
      <c r="C42" s="13"/>
      <c r="D42" s="1"/>
      <c r="E42" s="233"/>
      <c r="F42" s="524"/>
      <c r="G42" s="1"/>
      <c r="H42" s="1"/>
      <c r="I42" s="1"/>
      <c r="J42" s="233"/>
      <c r="K42" s="525"/>
      <c r="L42" s="1"/>
      <c r="M42" s="1"/>
      <c r="N42" s="1"/>
      <c r="O42" s="233"/>
      <c r="P42" s="195"/>
      <c r="Q42" s="1"/>
      <c r="R42" s="1"/>
      <c r="S42" s="1"/>
      <c r="T42" s="233"/>
      <c r="U42" s="525"/>
      <c r="V42" s="1"/>
      <c r="W42" s="1"/>
      <c r="X42" s="1"/>
      <c r="Y42" s="233"/>
      <c r="Z42" s="195"/>
      <c r="AA42" s="110"/>
      <c r="AB42" s="41"/>
      <c r="AC42" s="7"/>
      <c r="AD42" s="110"/>
    </row>
    <row r="43" spans="2:29" ht="14.25" customHeight="1">
      <c r="B43" s="677" t="s">
        <v>629</v>
      </c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  <c r="S43" s="678"/>
      <c r="T43" s="678"/>
      <c r="U43" s="678"/>
      <c r="V43" s="678"/>
      <c r="W43" s="678"/>
      <c r="X43" s="678"/>
      <c r="Y43" s="678"/>
      <c r="Z43" s="678"/>
      <c r="AA43" s="678"/>
      <c r="AB43" s="678"/>
      <c r="AC43" s="678"/>
    </row>
    <row r="44" spans="2:29" ht="14.25" customHeight="1">
      <c r="B44" s="677" t="s">
        <v>626</v>
      </c>
      <c r="C44" s="678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8"/>
      <c r="T44" s="678"/>
      <c r="U44" s="678"/>
      <c r="V44" s="678"/>
      <c r="W44" s="678"/>
      <c r="X44" s="678"/>
      <c r="Y44" s="678"/>
      <c r="Z44" s="678"/>
      <c r="AA44" s="678"/>
      <c r="AB44" s="678"/>
      <c r="AC44" s="678"/>
    </row>
    <row r="45" spans="2:29" ht="13.5">
      <c r="B45" s="677" t="s">
        <v>627</v>
      </c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</row>
    <row r="46" spans="2:26" ht="8.25" customHeight="1">
      <c r="B46" s="14"/>
      <c r="C46" s="1"/>
      <c r="D46" s="1"/>
      <c r="E46" s="233"/>
      <c r="F46" s="524"/>
      <c r="G46" s="1"/>
      <c r="H46" s="1"/>
      <c r="I46" s="1"/>
      <c r="J46" s="233"/>
      <c r="K46" s="525"/>
      <c r="L46" s="1"/>
      <c r="M46" s="1"/>
      <c r="N46" s="1"/>
      <c r="O46" s="233"/>
      <c r="P46" s="195"/>
      <c r="Q46" s="1"/>
      <c r="R46" s="1"/>
      <c r="S46" s="1"/>
      <c r="T46" s="233"/>
      <c r="U46" s="525"/>
      <c r="V46" s="1"/>
      <c r="W46" s="1"/>
      <c r="X46" s="1"/>
      <c r="Y46" s="233"/>
      <c r="Z46" s="195"/>
    </row>
    <row r="47" spans="2:30" ht="14.25">
      <c r="B47" s="94" t="s">
        <v>384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（2021年2月現在）</v>
      </c>
      <c r="AC47" s="7" t="s">
        <v>330</v>
      </c>
      <c r="AD47" s="110"/>
    </row>
  </sheetData>
  <sheetProtection password="CCCF" sheet="1" selectLockedCells="1"/>
  <mergeCells count="205"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Q28:S30"/>
    <mergeCell ref="O31:O33"/>
    <mergeCell ref="T28:T30"/>
    <mergeCell ref="O28:O30"/>
    <mergeCell ref="Q31:Q33"/>
    <mergeCell ref="K31:K33"/>
    <mergeCell ref="L31:L33"/>
    <mergeCell ref="K28:K30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F35:G35"/>
    <mergeCell ref="C28:C30"/>
    <mergeCell ref="E28:E30"/>
    <mergeCell ref="F28:F30"/>
    <mergeCell ref="G28:I30"/>
    <mergeCell ref="H35:I35"/>
    <mergeCell ref="E22:E24"/>
    <mergeCell ref="F22:F24"/>
    <mergeCell ref="G15:I15"/>
    <mergeCell ref="C17:E17"/>
    <mergeCell ref="F17:G17"/>
    <mergeCell ref="H17:I17"/>
    <mergeCell ref="G16:I16"/>
    <mergeCell ref="B19:B21"/>
    <mergeCell ref="F19:F21"/>
    <mergeCell ref="H19:H21"/>
    <mergeCell ref="E19:E21"/>
    <mergeCell ref="S19:S21"/>
    <mergeCell ref="T19:T21"/>
    <mergeCell ref="Q19:Q21"/>
    <mergeCell ref="V16:X16"/>
    <mergeCell ref="I19:I21"/>
    <mergeCell ref="P19:P21"/>
    <mergeCell ref="Q17:R17"/>
    <mergeCell ref="R19:R21"/>
    <mergeCell ref="L19:L21"/>
    <mergeCell ref="V19:V21"/>
    <mergeCell ref="W19:W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</mergeCells>
  <conditionalFormatting sqref="P6">
    <cfRule type="expression" priority="46" dxfId="0" stopIfTrue="1">
      <formula>P6&gt;O6</formula>
    </cfRule>
  </conditionalFormatting>
  <conditionalFormatting sqref="P7">
    <cfRule type="expression" priority="45" dxfId="0" stopIfTrue="1">
      <formula>P7&gt;O7</formula>
    </cfRule>
  </conditionalFormatting>
  <conditionalFormatting sqref="U6">
    <cfRule type="expression" priority="44" dxfId="0" stopIfTrue="1">
      <formula>U6&gt;T6</formula>
    </cfRule>
  </conditionalFormatting>
  <conditionalFormatting sqref="U7">
    <cfRule type="expression" priority="43" dxfId="0" stopIfTrue="1">
      <formula>U7&gt;T7</formula>
    </cfRule>
  </conditionalFormatting>
  <conditionalFormatting sqref="U8">
    <cfRule type="expression" priority="42" dxfId="0" stopIfTrue="1">
      <formula>U8&gt;T8</formula>
    </cfRule>
  </conditionalFormatting>
  <conditionalFormatting sqref="U9">
    <cfRule type="expression" priority="41" dxfId="0" stopIfTrue="1">
      <formula>U9&gt;T9</formula>
    </cfRule>
  </conditionalFormatting>
  <conditionalFormatting sqref="U10">
    <cfRule type="expression" priority="40" dxfId="0" stopIfTrue="1">
      <formula>U10&gt;T10</formula>
    </cfRule>
  </conditionalFormatting>
  <conditionalFormatting sqref="Z6">
    <cfRule type="expression" priority="39" dxfId="0" stopIfTrue="1">
      <formula>Z6&gt;Y6</formula>
    </cfRule>
  </conditionalFormatting>
  <conditionalFormatting sqref="Z7">
    <cfRule type="expression" priority="38" dxfId="0" stopIfTrue="1">
      <formula>Z7&gt;Y7</formula>
    </cfRule>
  </conditionalFormatting>
  <conditionalFormatting sqref="Z8">
    <cfRule type="expression" priority="37" dxfId="0" stopIfTrue="1">
      <formula>Z8&gt;Y8</formula>
    </cfRule>
  </conditionalFormatting>
  <conditionalFormatting sqref="Z9">
    <cfRule type="expression" priority="36" dxfId="0" stopIfTrue="1">
      <formula>Z9&gt;Y9</formula>
    </cfRule>
  </conditionalFormatting>
  <conditionalFormatting sqref="Z10">
    <cfRule type="expression" priority="35" dxfId="0" stopIfTrue="1">
      <formula>Z10&gt;Y10</formula>
    </cfRule>
  </conditionalFormatting>
  <conditionalFormatting sqref="Z11">
    <cfRule type="expression" priority="34" dxfId="0" stopIfTrue="1">
      <formula>Z11&gt;Y11</formula>
    </cfRule>
  </conditionalFormatting>
  <conditionalFormatting sqref="K37">
    <cfRule type="expression" priority="33" dxfId="0" stopIfTrue="1">
      <formula>K37&gt;J37</formula>
    </cfRule>
  </conditionalFormatting>
  <conditionalFormatting sqref="K38">
    <cfRule type="expression" priority="32" dxfId="0" stopIfTrue="1">
      <formula>K38&gt;J38</formula>
    </cfRule>
  </conditionalFormatting>
  <conditionalFormatting sqref="K39">
    <cfRule type="expression" priority="31" dxfId="0" stopIfTrue="1">
      <formula>K39&gt;J39</formula>
    </cfRule>
  </conditionalFormatting>
  <conditionalFormatting sqref="K40">
    <cfRule type="expression" priority="30" dxfId="0" stopIfTrue="1">
      <formula>K40&gt;J40</formula>
    </cfRule>
  </conditionalFormatting>
  <conditionalFormatting sqref="Z37">
    <cfRule type="expression" priority="29" dxfId="0" stopIfTrue="1">
      <formula>Z37&gt;Y37</formula>
    </cfRule>
  </conditionalFormatting>
  <conditionalFormatting sqref="Z38">
    <cfRule type="expression" priority="28" dxfId="0" stopIfTrue="1">
      <formula>Z38&gt;Y38</formula>
    </cfRule>
  </conditionalFormatting>
  <conditionalFormatting sqref="Z39">
    <cfRule type="expression" priority="27" dxfId="0" stopIfTrue="1">
      <formula>Z39&gt;Y39</formula>
    </cfRule>
  </conditionalFormatting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K6">
    <cfRule type="expression" priority="17" dxfId="0" stopIfTrue="1">
      <formula>K6&gt;J6</formula>
    </cfRule>
  </conditionalFormatting>
  <conditionalFormatting sqref="K7">
    <cfRule type="expression" priority="16" dxfId="0" stopIfTrue="1">
      <formula>K7&gt;J7</formula>
    </cfRule>
  </conditionalFormatting>
  <conditionalFormatting sqref="K8">
    <cfRule type="expression" priority="15" dxfId="0" stopIfTrue="1">
      <formula>K8&gt;J8</formula>
    </cfRule>
  </conditionalFormatting>
  <conditionalFormatting sqref="K9">
    <cfRule type="expression" priority="14" dxfId="0" stopIfTrue="1">
      <formula>K9&gt;J9</formula>
    </cfRule>
  </conditionalFormatting>
  <conditionalFormatting sqref="K10">
    <cfRule type="expression" priority="13" dxfId="0" stopIfTrue="1">
      <formula>K10&gt;J10</formula>
    </cfRule>
  </conditionalFormatting>
  <conditionalFormatting sqref="F19:F21">
    <cfRule type="expression" priority="12" dxfId="0" stopIfTrue="1">
      <formula>E19&lt;F19</formula>
    </cfRule>
  </conditionalFormatting>
  <conditionalFormatting sqref="F22:F24">
    <cfRule type="expression" priority="11" dxfId="0" stopIfTrue="1">
      <formula>E22&lt;F22</formula>
    </cfRule>
  </conditionalFormatting>
  <conditionalFormatting sqref="K19:K21">
    <cfRule type="expression" priority="10" dxfId="0" stopIfTrue="1">
      <formula>J19&lt;K19</formula>
    </cfRule>
  </conditionalFormatting>
  <conditionalFormatting sqref="K22:K24">
    <cfRule type="expression" priority="9" dxfId="0" stopIfTrue="1">
      <formula>J22&lt;K22</formula>
    </cfRule>
  </conditionalFormatting>
  <conditionalFormatting sqref="K25:K27">
    <cfRule type="expression" priority="8" dxfId="0" stopIfTrue="1">
      <formula>J25&lt;K25</formula>
    </cfRule>
  </conditionalFormatting>
  <conditionalFormatting sqref="U19:U21">
    <cfRule type="expression" priority="7" dxfId="0" stopIfTrue="1">
      <formula>T19&lt;U19</formula>
    </cfRule>
  </conditionalFormatting>
  <conditionalFormatting sqref="U22:U24">
    <cfRule type="expression" priority="6" dxfId="0" stopIfTrue="1">
      <formula>T22&lt;U22</formula>
    </cfRule>
  </conditionalFormatting>
  <conditionalFormatting sqref="Z19:Z21">
    <cfRule type="expression" priority="5" dxfId="0" stopIfTrue="1">
      <formula>Y19&lt;Z19</formula>
    </cfRule>
  </conditionalFormatting>
  <conditionalFormatting sqref="Z22:Z24">
    <cfRule type="expression" priority="4" dxfId="0" stopIfTrue="1">
      <formula>Y22&lt;Z22</formula>
    </cfRule>
  </conditionalFormatting>
  <conditionalFormatting sqref="Z25:Z27">
    <cfRule type="expression" priority="3" dxfId="0" stopIfTrue="1">
      <formula>Y25&lt;Z25</formula>
    </cfRule>
  </conditionalFormatting>
  <conditionalFormatting sqref="Z28:Z30">
    <cfRule type="expression" priority="2" dxfId="0" stopIfTrue="1">
      <formula>Y28&lt;Z28</formula>
    </cfRule>
  </conditionalFormatting>
  <conditionalFormatting sqref="Z31:Z33">
    <cfRule type="expression" priority="1" dxfId="0" stopIfTrue="1">
      <formula>Y31&lt;Z31</formula>
    </cfRule>
  </conditionalFormatting>
  <dataValidations count="3">
    <dataValidation operator="lessThanOrEqual" allowBlank="1" showInputMessage="1" showErrorMessage="1" sqref="H34:Z36 B42:B46 C16:E18 F15:Z18 AB1:AC8 AB10:AC41 AD1:IV41 AA1:AA41 C34:G41 H41:Z41 A1:B41 A47:IV65536 C42:Z42 C46:Z46 C1:H5 I1:Z1 Q2:Z2 N2:N3 I4:Z5 Q3:Z3"/>
    <dataValidation type="custom" operator="lessThanOrEqual" allowBlank="1" showInputMessage="1" showErrorMessage="1" sqref="K11 P8 U25:U27 P19:P24 P13">
      <formula1>AND(K11&lt;=J11,MOD(K11,50)=0)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4 K6:K10 P6:P7 U6:U10 Z6:Z11 Z19:Z33 U19:U24 K19:K27 F19:F24 K37:K40 Z37:Z3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2021-01-15T08:13:56Z</cp:lastPrinted>
  <dcterms:created xsi:type="dcterms:W3CDTF">1998-04-23T05:59:54Z</dcterms:created>
  <dcterms:modified xsi:type="dcterms:W3CDTF">2021-01-15T08:15:32Z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