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165" windowWidth="11250" windowHeight="10170" tabRatio="789" activeTab="2"/>
  </bookViews>
  <sheets>
    <sheet name="注意事項" sheetId="1" r:id="rId1"/>
    <sheet name="料金表" sheetId="2" r:id="rId2"/>
    <sheet name="表紙" sheetId="3" r:id="rId3"/>
    <sheet name="桑名" sheetId="4" r:id="rId4"/>
    <sheet name="四日市" sheetId="5" r:id="rId5"/>
    <sheet name="鈴鹿" sheetId="6" r:id="rId6"/>
    <sheet name="津" sheetId="7" r:id="rId7"/>
    <sheet name="松阪" sheetId="8" r:id="rId8"/>
    <sheet name="伊勢" sheetId="9" r:id="rId9"/>
    <sheet name="伊勢②" sheetId="10" r:id="rId10"/>
    <sheet name="伊賀" sheetId="11" r:id="rId11"/>
    <sheet name="紀州" sheetId="12" r:id="rId12"/>
    <sheet name="新宮" sheetId="13" r:id="rId13"/>
    <sheet name="日経" sheetId="14" state="hidden" r:id="rId14"/>
    <sheet name="東牟婁" sheetId="15" state="hidden" r:id="rId15"/>
  </sheets>
  <definedNames/>
  <calcPr fullCalcOnLoad="1"/>
</workbook>
</file>

<file path=xl/sharedStrings.xml><?xml version="1.0" encoding="utf-8"?>
<sst xmlns="http://schemas.openxmlformats.org/spreadsheetml/2006/main" count="1951" uniqueCount="862">
  <si>
    <t>中　　　日　　　新　　　聞</t>
  </si>
  <si>
    <t>西桑名ネオポリス</t>
  </si>
  <si>
    <t>桑名</t>
  </si>
  <si>
    <t>員弁治田</t>
  </si>
  <si>
    <t>枚</t>
  </si>
  <si>
    <t>小　　計</t>
  </si>
  <si>
    <t>合　　計</t>
  </si>
  <si>
    <t>（桑名市欄）</t>
  </si>
  <si>
    <t>桑名南部</t>
  </si>
  <si>
    <t>桑名西部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</si>
  <si>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</si>
  <si>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</si>
  <si>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</si>
  <si>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</si>
  <si>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</si>
  <si>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</si>
  <si>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</si>
  <si>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</si>
  <si>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</si>
  <si>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</si>
  <si>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</si>
  <si>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</si>
  <si>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</si>
  <si>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</si>
  <si>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</si>
  <si>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多度</t>
  </si>
  <si>
    <t>桑名東部</t>
  </si>
  <si>
    <t>桑名南部</t>
  </si>
  <si>
    <t>桑名西部</t>
  </si>
  <si>
    <t>大山田</t>
  </si>
  <si>
    <t>桑名久米</t>
  </si>
  <si>
    <t>阿下喜</t>
  </si>
  <si>
    <t>梅戸井</t>
  </si>
  <si>
    <t>石榑</t>
  </si>
  <si>
    <t>藤原町</t>
  </si>
  <si>
    <t>東員町</t>
  </si>
  <si>
    <t>藤原</t>
  </si>
  <si>
    <t>大山田団地</t>
  </si>
  <si>
    <t>蓮花寺</t>
  </si>
  <si>
    <t>桑名正和</t>
  </si>
  <si>
    <t>富田</t>
  </si>
  <si>
    <t>塩浜</t>
  </si>
  <si>
    <t>四日市あかつき</t>
  </si>
  <si>
    <t>河原田</t>
  </si>
  <si>
    <t>大矢知</t>
  </si>
  <si>
    <t>四日市内部</t>
  </si>
  <si>
    <t>生桑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</si>
  <si>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</si>
  <si>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</si>
  <si>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</si>
  <si>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</si>
  <si>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</si>
  <si>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</si>
  <si>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</si>
  <si>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</si>
  <si>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富洲原</t>
  </si>
  <si>
    <t>四日市川島</t>
  </si>
  <si>
    <t>楠</t>
  </si>
  <si>
    <t>四日市生桑</t>
  </si>
  <si>
    <t>三重楠</t>
  </si>
  <si>
    <t>鵜川原</t>
  </si>
  <si>
    <t>伊勢朝日</t>
  </si>
  <si>
    <t>菰野</t>
  </si>
  <si>
    <t>三重朝日</t>
  </si>
  <si>
    <t>川越北</t>
  </si>
  <si>
    <t>川越南</t>
  </si>
  <si>
    <t>菰野北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</si>
  <si>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</si>
  <si>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</si>
  <si>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</si>
  <si>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</si>
  <si>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</si>
  <si>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</si>
  <si>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</si>
  <si>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</si>
  <si>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</si>
  <si>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</si>
  <si>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</si>
  <si>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</si>
  <si>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</si>
  <si>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</si>
  <si>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</si>
  <si>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</si>
  <si>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</si>
  <si>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</si>
  <si>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</si>
  <si>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</si>
  <si>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</si>
  <si>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</si>
  <si>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阿児</t>
  </si>
  <si>
    <t>的矢</t>
  </si>
  <si>
    <t>浜島</t>
  </si>
  <si>
    <t>磯部</t>
  </si>
  <si>
    <t>上野北</t>
  </si>
  <si>
    <t>伊賀神戸</t>
  </si>
  <si>
    <t>上野南</t>
  </si>
  <si>
    <t>桔梗が丘東</t>
  </si>
  <si>
    <t>様</t>
  </si>
  <si>
    <t>小　　計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</si>
  <si>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</si>
  <si>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</si>
  <si>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</si>
  <si>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</si>
  <si>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</si>
  <si>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</si>
  <si>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</si>
  <si>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</si>
  <si>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</si>
  <si>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</si>
  <si>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</si>
  <si>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</si>
  <si>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</si>
  <si>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</si>
  <si>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</si>
  <si>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</si>
  <si>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</si>
  <si>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</si>
  <si>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</si>
  <si>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</si>
  <si>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</si>
  <si>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</si>
  <si>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</si>
  <si>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</si>
  <si>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</si>
  <si>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</si>
  <si>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</si>
  <si>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</si>
  <si>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</si>
  <si>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</si>
  <si>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</si>
  <si>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</si>
  <si>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</si>
  <si>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t>東員七和</t>
  </si>
  <si>
    <t>北勢町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</si>
  <si>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</si>
  <si>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</si>
  <si>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</si>
  <si>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</si>
  <si>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</si>
  <si>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</si>
  <si>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</si>
  <si>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</si>
  <si>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</si>
  <si>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</si>
  <si>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</si>
  <si>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</si>
  <si>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</si>
  <si>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</si>
  <si>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</si>
  <si>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</si>
  <si>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</si>
  <si>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</si>
  <si>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</si>
  <si>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</si>
  <si>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</si>
  <si>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</si>
  <si>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</si>
  <si>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</si>
  <si>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</si>
  <si>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</si>
  <si>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</si>
  <si>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</si>
  <si>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</si>
  <si>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</si>
  <si>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</si>
  <si>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</si>
  <si>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</si>
  <si>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</si>
  <si>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</si>
  <si>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</si>
  <si>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</si>
  <si>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</si>
  <si>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</si>
  <si>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</si>
  <si>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</si>
  <si>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</si>
  <si>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</si>
  <si>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</si>
  <si>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</si>
  <si>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</si>
  <si>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</si>
  <si>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</si>
  <si>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</si>
  <si>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</si>
  <si>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</si>
  <si>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</si>
  <si>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</si>
  <si>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</si>
  <si>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</si>
  <si>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</si>
  <si>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</si>
  <si>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</si>
  <si>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</si>
  <si>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</si>
  <si>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</si>
  <si>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</si>
  <si>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</si>
  <si>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</si>
  <si>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</si>
  <si>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</si>
  <si>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</si>
  <si>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</si>
  <si>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</si>
  <si>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</si>
  <si>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</si>
  <si>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</si>
  <si>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</si>
  <si>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</si>
  <si>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</si>
  <si>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</si>
  <si>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</si>
  <si>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</si>
  <si>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</si>
  <si>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</si>
  <si>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</si>
  <si>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</si>
  <si>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</si>
  <si>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</si>
  <si>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</si>
  <si>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</si>
  <si>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</si>
  <si>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</si>
  <si>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</si>
  <si>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</si>
  <si>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</si>
  <si>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</si>
  <si>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</si>
  <si>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</si>
  <si>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</si>
  <si>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</si>
  <si>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</si>
  <si>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</si>
  <si>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</si>
  <si>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</si>
  <si>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</si>
  <si>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</si>
  <si>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</si>
  <si>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</si>
  <si>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</si>
  <si>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</si>
  <si>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</si>
  <si>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</si>
  <si>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</si>
  <si>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</si>
  <si>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</si>
  <si>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</si>
  <si>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</si>
  <si>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</si>
  <si>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</si>
  <si>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</si>
  <si>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</si>
  <si>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</si>
  <si>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</si>
  <si>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</si>
  <si>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</si>
  <si>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</si>
  <si>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</si>
  <si>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</si>
  <si>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</si>
  <si>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</si>
  <si>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</si>
  <si>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</si>
  <si>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</si>
  <si>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</si>
  <si>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</si>
  <si>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</si>
  <si>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</si>
  <si>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</si>
  <si>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</si>
  <si>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</si>
  <si>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</si>
  <si>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</si>
  <si>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</si>
  <si>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</si>
  <si>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</si>
  <si>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</si>
  <si>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</si>
  <si>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</si>
  <si>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</si>
  <si>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</si>
  <si>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</si>
  <si>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</si>
  <si>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</si>
  <si>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</si>
  <si>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</si>
  <si>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</si>
  <si>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</si>
  <si>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</si>
  <si>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</si>
  <si>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</si>
  <si>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</si>
  <si>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</si>
  <si>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</si>
  <si>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</si>
  <si>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</si>
  <si>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</si>
  <si>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</si>
  <si>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</si>
  <si>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</si>
  <si>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</si>
  <si>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</si>
  <si>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</si>
  <si>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</si>
  <si>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</si>
  <si>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</si>
  <si>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中　　計</t>
  </si>
  <si>
    <t>折込合計</t>
  </si>
  <si>
    <t>桑　名　市　　</t>
  </si>
  <si>
    <t>員　弁　郡　</t>
  </si>
  <si>
    <t>い な べ 市</t>
  </si>
  <si>
    <t>折込数</t>
  </si>
  <si>
    <t>読　売　新　聞</t>
  </si>
  <si>
    <t>菰野朝上</t>
  </si>
  <si>
    <t>山城</t>
  </si>
  <si>
    <t>四日市駅前</t>
  </si>
  <si>
    <t>四日市販売</t>
  </si>
  <si>
    <t>日永</t>
  </si>
  <si>
    <t>日野</t>
  </si>
  <si>
    <t>高花平</t>
  </si>
  <si>
    <t>四日市南</t>
  </si>
  <si>
    <t>（楠 1,000含む）</t>
  </si>
  <si>
    <t>四　日　市　市</t>
  </si>
  <si>
    <t>三　重　郡</t>
  </si>
  <si>
    <t>四日市中央</t>
  </si>
  <si>
    <t>四日市北部</t>
  </si>
  <si>
    <t>千種</t>
  </si>
  <si>
    <t>中　日　新　聞</t>
  </si>
  <si>
    <t>毎　日　新　聞</t>
  </si>
  <si>
    <t>朝　日　新　聞</t>
  </si>
  <si>
    <t>鈴　鹿　市</t>
  </si>
  <si>
    <t>亀　山　市</t>
  </si>
  <si>
    <t>津　市</t>
  </si>
  <si>
    <t>Ｓ</t>
  </si>
  <si>
    <t>松阪中央</t>
  </si>
  <si>
    <t>松阪大黒田</t>
  </si>
  <si>
    <t>松阪川井町</t>
  </si>
  <si>
    <t>松阪鎌田</t>
  </si>
  <si>
    <t>松阪まえのへた</t>
  </si>
  <si>
    <t>松阪桜町</t>
  </si>
  <si>
    <t>松阪徳和</t>
  </si>
  <si>
    <t>松阪片野橋</t>
  </si>
  <si>
    <t>柿野</t>
  </si>
  <si>
    <t>飯高</t>
  </si>
  <si>
    <t>松阪</t>
  </si>
  <si>
    <t>松阪東部</t>
  </si>
  <si>
    <t>嬉野</t>
  </si>
  <si>
    <t>三渡川</t>
  </si>
  <si>
    <t>粥見</t>
  </si>
  <si>
    <t>三雲</t>
  </si>
  <si>
    <t>松阪第一</t>
  </si>
  <si>
    <t>相可</t>
  </si>
  <si>
    <t>三瀬谷</t>
  </si>
  <si>
    <t>栃原</t>
  </si>
  <si>
    <t>滝原</t>
  </si>
  <si>
    <t>阿曽</t>
  </si>
  <si>
    <t>柏崎</t>
  </si>
  <si>
    <t>明和南</t>
  </si>
  <si>
    <t>松　阪　市　　</t>
  </si>
  <si>
    <t>多　気　郡　</t>
  </si>
  <si>
    <t>伊　勢　市</t>
  </si>
  <si>
    <t>度　会　郡　②</t>
  </si>
  <si>
    <t>度　会　郡　①</t>
  </si>
  <si>
    <t>鳥　羽　市</t>
  </si>
  <si>
    <t>志　摩　市</t>
  </si>
  <si>
    <t>鳥羽南</t>
  </si>
  <si>
    <t>布施田</t>
  </si>
  <si>
    <t>◆ 産　経　新　聞 ◆</t>
  </si>
  <si>
    <t>北　牟　婁　郡</t>
  </si>
  <si>
    <t>尾　鷲　市</t>
  </si>
  <si>
    <t>熊　野　市</t>
  </si>
  <si>
    <t>南　牟　婁　郡</t>
  </si>
  <si>
    <t>伊　賀　市</t>
  </si>
  <si>
    <t>名　張　市</t>
  </si>
  <si>
    <t>新　宮　市</t>
  </si>
  <si>
    <t>(三重県南牟婁郡紀宝町相野谷地区含む）</t>
  </si>
  <si>
    <t>大王</t>
  </si>
  <si>
    <t>志摩</t>
  </si>
  <si>
    <t>松阪大平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</si>
  <si>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</si>
  <si>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</si>
  <si>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</si>
  <si>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</si>
  <si>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</si>
  <si>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</si>
  <si>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</si>
  <si>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鈴鹿旭が丘</t>
  </si>
  <si>
    <t>松阪西部</t>
  </si>
  <si>
    <t>中 日 新 聞</t>
  </si>
  <si>
    <t>毎 日 新 聞</t>
  </si>
  <si>
    <t>朝 日 新 聞</t>
  </si>
  <si>
    <t>読 売 新 聞</t>
  </si>
  <si>
    <t>産 経 新 聞</t>
  </si>
  <si>
    <t>伊 勢 新 聞</t>
  </si>
  <si>
    <t>合　　　計</t>
  </si>
  <si>
    <t>桑名市</t>
  </si>
  <si>
    <t>員弁郡</t>
  </si>
  <si>
    <t>いなべ市</t>
  </si>
  <si>
    <t>四日市市</t>
  </si>
  <si>
    <t>三重郡</t>
  </si>
  <si>
    <t>鈴鹿市</t>
  </si>
  <si>
    <t>亀山市</t>
  </si>
  <si>
    <t>津市</t>
  </si>
  <si>
    <t>松阪市</t>
  </si>
  <si>
    <t>多気郡</t>
  </si>
  <si>
    <t>伊勢市</t>
  </si>
  <si>
    <t>度会郡</t>
  </si>
  <si>
    <t>鳥羽市</t>
  </si>
  <si>
    <t>志摩市</t>
  </si>
  <si>
    <t>伊賀市</t>
  </si>
  <si>
    <t>名張市</t>
  </si>
  <si>
    <t>北牟婁郡</t>
  </si>
  <si>
    <t>尾鷲市</t>
  </si>
  <si>
    <t>熊野市</t>
  </si>
  <si>
    <t>南牟婁郡</t>
  </si>
  <si>
    <t>新宮市</t>
  </si>
  <si>
    <t>地　区</t>
  </si>
  <si>
    <t>三重県折込部数表</t>
  </si>
  <si>
    <t>広 告 主</t>
  </si>
  <si>
    <t>折 込 日</t>
  </si>
  <si>
    <t>サ　イ　ズ</t>
  </si>
  <si>
    <t>申 込 社</t>
  </si>
  <si>
    <t>基本部数</t>
  </si>
  <si>
    <t>折込部数</t>
  </si>
  <si>
    <t>合　計</t>
  </si>
  <si>
    <t>厚紙</t>
  </si>
  <si>
    <t>北勢</t>
  </si>
  <si>
    <t>南勢</t>
  </si>
  <si>
    <t>伊賀</t>
  </si>
  <si>
    <t>折込チラシご依頼の際は、次の事項をご注意くださいます様お願い致します。</t>
  </si>
  <si>
    <t>1.　広告の内容がはっきりしないもの。および、広告主の所在地、事業所名、ＨＰアドレス等のいずれの記載もなく、</t>
  </si>
  <si>
    <t>5.　「新聞業における公正競争規約」に触れる抽選券・金券などを刷り込んだもの、</t>
  </si>
  <si>
    <t>4.　広告主の主観的意見、意図、表現がみられ、他社を誹謗中傷し、</t>
  </si>
  <si>
    <t xml:space="preserve"> 「絶対に」「確実に」等、商品の性能、効能、効果を保証する断定的な表現を用いたもの。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</si>
  <si>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</si>
  <si>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</si>
  <si>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</si>
  <si>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</si>
  <si>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</si>
  <si>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</si>
  <si>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</si>
  <si>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 xml:space="preserve"> その他、著作権・肖像権・商標権等を侵害するおそれがあるもの。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</si>
  <si>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</si>
  <si>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</si>
  <si>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④ 選挙の開票報道等の都合で、新聞が遅れるときは折込できません。</t>
  </si>
  <si>
    <t>⑥ パンフレット・小冊子に類するもの等は、その形状・内容により取扱・料金を判断させて頂きますので、</t>
  </si>
  <si>
    <t>③ 配布指定部数と実際の部数が異なるときは、当社にて隣接地区などへ一部調整をさせて頂く場合があります。</t>
  </si>
  <si>
    <t>2.　虚偽または誇大な表現により、誤認されるおそれのあるもの。「日本一」「業界一」等の最高・最大級の表現、</t>
  </si>
  <si>
    <t xml:space="preserve"> 薬事法、医療法など法律や条例に触れると思われるもの。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</si>
  <si>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</si>
  <si>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</si>
  <si>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　10.　発行本社の新聞と混同、誤認されると思われるものや、他紙の社名、題字、記事、催事などが掲載、引用されているもの。</t>
  </si>
  <si>
    <t>⑦ 事業所が連合（連名）して行う広告は、連合広告となり、一部地区で料金が異なったり、取扱い不可となる場合があります。</t>
  </si>
  <si>
    <t>広告主様へのお願い</t>
  </si>
  <si>
    <t>四日市南部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</si>
  <si>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〒514-0131 津市あのつ台一丁目１番地２　TEL（059）236-6000　FAX（059）236-6001・6002</t>
    </r>
  </si>
  <si>
    <t>亀山南部</t>
  </si>
  <si>
    <t>亀山中央</t>
  </si>
  <si>
    <t>四日市西</t>
  </si>
  <si>
    <t>阿山柘植</t>
  </si>
  <si>
    <t>宮川</t>
  </si>
  <si>
    <t>サ　イ　ズ</t>
  </si>
  <si>
    <t>→</t>
  </si>
  <si>
    <t>備　　　　　　考</t>
  </si>
  <si>
    <t>→</t>
  </si>
  <si>
    <t>サ　イ　ズ</t>
  </si>
  <si>
    <r>
      <t>四日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波</t>
    </r>
    <r>
      <rPr>
        <sz val="11"/>
        <rFont val="ＭＳ Ｐゴシック"/>
        <family val="3"/>
      </rPr>
      <t>木</t>
    </r>
  </si>
  <si>
    <r>
      <t>四日市</t>
    </r>
    <r>
      <rPr>
        <sz val="11"/>
        <rFont val="ＭＳ Ｐゴシック"/>
        <family val="3"/>
      </rPr>
      <t>羽</t>
    </r>
    <r>
      <rPr>
        <sz val="11"/>
        <rFont val="ＭＳ Ｐゴシック"/>
        <family val="3"/>
      </rPr>
      <t>津</t>
    </r>
  </si>
  <si>
    <r>
      <t>山</t>
    </r>
    <r>
      <rPr>
        <sz val="11"/>
        <rFont val="ＭＳ Ｐゴシック"/>
        <family val="3"/>
      </rPr>
      <t>城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</si>
  <si>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市西</t>
    </r>
    <r>
      <rPr>
        <sz val="11"/>
        <rFont val="ＭＳ Ｐゴシック"/>
        <family val="3"/>
      </rPr>
      <t>部</t>
    </r>
  </si>
  <si>
    <t>日本経済新聞へ折込む場合</t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</si>
  <si>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保</t>
    </r>
    <r>
      <rPr>
        <sz val="11"/>
        <rFont val="ＭＳ Ｐゴシック"/>
        <family val="3"/>
      </rPr>
      <t>々</t>
    </r>
  </si>
  <si>
    <r>
      <t>三</t>
    </r>
    <r>
      <rPr>
        <sz val="11"/>
        <rFont val="ＭＳ Ｐゴシック"/>
        <family val="3"/>
      </rPr>
      <t>重</t>
    </r>
    <r>
      <rPr>
        <sz val="11"/>
        <rFont val="ＭＳ Ｐゴシック"/>
        <family val="3"/>
      </rPr>
      <t>平　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</si>
  <si>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駅</t>
    </r>
    <r>
      <rPr>
        <sz val="11"/>
        <rFont val="ＭＳ Ｐゴシック"/>
        <family val="3"/>
      </rPr>
      <t>西</t>
    </r>
  </si>
  <si>
    <r>
      <t>四日市</t>
    </r>
    <r>
      <rPr>
        <sz val="11"/>
        <rFont val="ＭＳ Ｐゴシック"/>
        <family val="3"/>
      </rPr>
      <t>常</t>
    </r>
    <r>
      <rPr>
        <sz val="11"/>
        <rFont val="ＭＳ Ｐゴシック"/>
        <family val="3"/>
      </rPr>
      <t>磐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</si>
  <si>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松</t>
    </r>
    <r>
      <rPr>
        <sz val="11"/>
        <rFont val="ＭＳ Ｐゴシック"/>
        <family val="3"/>
      </rPr>
      <t>本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</si>
  <si>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央</t>
    </r>
  </si>
  <si>
    <t>鈴鹿市全域の場合</t>
  </si>
  <si>
    <t>伊勢神戸</t>
  </si>
  <si>
    <t>白子</t>
  </si>
  <si>
    <t>鈴鹿北部</t>
  </si>
  <si>
    <t>白子西</t>
  </si>
  <si>
    <t>平田</t>
  </si>
  <si>
    <t>石薬師</t>
  </si>
  <si>
    <r>
      <t>鈴</t>
    </r>
    <r>
      <rPr>
        <sz val="11"/>
        <rFont val="ＭＳ Ｐゴシック"/>
        <family val="3"/>
      </rPr>
      <t>鹿</t>
    </r>
    <r>
      <rPr>
        <sz val="11"/>
        <rFont val="ＭＳ Ｐゴシック"/>
        <family val="3"/>
      </rPr>
      <t>栄</t>
    </r>
  </si>
  <si>
    <t>下ノ庄</t>
  </si>
  <si>
    <t>河芸</t>
  </si>
  <si>
    <t>北神山</t>
  </si>
  <si>
    <t>津白塚</t>
  </si>
  <si>
    <t>津安東</t>
  </si>
  <si>
    <t>津駅前</t>
  </si>
  <si>
    <t>津安濃</t>
  </si>
  <si>
    <t>津一身田</t>
  </si>
  <si>
    <t>津片田東</t>
  </si>
  <si>
    <t>橋北</t>
  </si>
  <si>
    <t>津新町</t>
  </si>
  <si>
    <t>津高野尾</t>
  </si>
  <si>
    <t>津片田西</t>
  </si>
  <si>
    <t>津</t>
  </si>
  <si>
    <t>豊里</t>
  </si>
  <si>
    <t>津高茶屋</t>
  </si>
  <si>
    <t>橋南</t>
  </si>
  <si>
    <t>津南部</t>
  </si>
  <si>
    <t>津新町</t>
  </si>
  <si>
    <t>津雲出</t>
  </si>
  <si>
    <t>津半田</t>
  </si>
  <si>
    <t>津西が丘</t>
  </si>
  <si>
    <t>津橋南</t>
  </si>
  <si>
    <t>津南が丘</t>
  </si>
  <si>
    <t>津市全域の場合</t>
  </si>
  <si>
    <t>榊原町</t>
  </si>
  <si>
    <t>産経新聞 津</t>
  </si>
  <si>
    <t>伊勢新聞 津</t>
  </si>
  <si>
    <t>松阪市全域の場合</t>
  </si>
  <si>
    <t>多気町全域の場合</t>
  </si>
  <si>
    <t>大台(紀勢)</t>
  </si>
  <si>
    <t>大宮(紀勢)</t>
  </si>
  <si>
    <t>大内山(紀勢)</t>
  </si>
  <si>
    <t>柏崎(紀勢)</t>
  </si>
  <si>
    <t>Ｐ５</t>
  </si>
  <si>
    <t>伊勢西</t>
  </si>
  <si>
    <t>伊勢新聞 伊勢</t>
  </si>
  <si>
    <t>伊勢北部</t>
  </si>
  <si>
    <t>五十鈴川</t>
  </si>
  <si>
    <t>伊勢市厚生</t>
  </si>
  <si>
    <t>伊勢</t>
  </si>
  <si>
    <t>川端</t>
  </si>
  <si>
    <t>伊勢神宮前</t>
  </si>
  <si>
    <t>豊北</t>
  </si>
  <si>
    <t>小俣</t>
  </si>
  <si>
    <t>小俣町</t>
  </si>
  <si>
    <t>伊勢東部</t>
  </si>
  <si>
    <t>玉城</t>
  </si>
  <si>
    <t>田丸明野</t>
  </si>
  <si>
    <t>伊勢玉城</t>
  </si>
  <si>
    <t>度会(紀勢)</t>
  </si>
  <si>
    <t>大紀町錦</t>
  </si>
  <si>
    <t>南勢町東</t>
  </si>
  <si>
    <t>錦</t>
  </si>
  <si>
    <t>錦(紀勢)</t>
  </si>
  <si>
    <t>南勢町西</t>
  </si>
  <si>
    <t>三重中島</t>
  </si>
  <si>
    <t>南島(紀勢)</t>
  </si>
  <si>
    <t>島津（古和）</t>
  </si>
  <si>
    <t>吉津（神前）</t>
  </si>
  <si>
    <t>伊賀上野</t>
  </si>
  <si>
    <t>伊賀上野北部</t>
  </si>
  <si>
    <t>上野北</t>
  </si>
  <si>
    <t>伊賀中央</t>
  </si>
  <si>
    <t>上野南部</t>
  </si>
  <si>
    <t>諏訪丸柱</t>
  </si>
  <si>
    <t>名張</t>
  </si>
  <si>
    <t>名張東部</t>
  </si>
  <si>
    <t>名張北</t>
  </si>
  <si>
    <t>紀北町</t>
  </si>
  <si>
    <t>日経新聞へ折込む場合</t>
  </si>
  <si>
    <t>島勝</t>
  </si>
  <si>
    <t>引本</t>
  </si>
  <si>
    <t>海山</t>
  </si>
  <si>
    <t>白浦</t>
  </si>
  <si>
    <t>熊野</t>
  </si>
  <si>
    <t>二木島</t>
  </si>
  <si>
    <t>成川（紀宝）</t>
  </si>
  <si>
    <t>阿田和</t>
  </si>
  <si>
    <t>上野口</t>
  </si>
  <si>
    <t>井田</t>
  </si>
  <si>
    <t>鵜殿</t>
  </si>
  <si>
    <t>Ｐ９</t>
  </si>
  <si>
    <t>三輪崎</t>
  </si>
  <si>
    <t>新宮西（三輪崎）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</si>
  <si>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（桑名営業所） TEL 0594-23-4677　FAX 0594-23-1173</t>
    </r>
  </si>
  <si>
    <t>Ｐ１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</si>
  <si>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（四日市営業所） TEL 059-352-7023　FAX 059-354-5332</t>
    </r>
  </si>
  <si>
    <t>Ｐ２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</si>
  <si>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（鈴鹿営業所） TEL 059-383-2232　FAX 059-383-2830</t>
    </r>
  </si>
  <si>
    <t>Ｐ３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</si>
  <si>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〒514-0131 津市あのつ台一丁目１番地２　TEL（059）236-6000　FAX（059）236-6001・6002</t>
    </r>
  </si>
  <si>
    <t>Ｐ４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</si>
  <si>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（松阪営業所） TEL 0598-21-0552　FAX 0598-26-2967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</si>
  <si>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（伊勢営業所） TEL 0596-28-0789　FAX 0596-28-0707</t>
    </r>
  </si>
  <si>
    <t>Ｐ６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</si>
  <si>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（伊賀営業所） TEL 0595-26-7888　FAX 0595-26-7890</t>
    </r>
  </si>
  <si>
    <t>Ｐ８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</si>
  <si>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</si>
  <si>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Ｐ１０</t>
  </si>
  <si>
    <t>※2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</si>
  <si>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</si>
  <si>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…四日市市 300枚含む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</si>
  <si>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…津市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</si>
  <si>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…亀山市50枚含む</t>
    </r>
  </si>
  <si>
    <t>　亀山市亀山南部 50枚</t>
  </si>
  <si>
    <t>をプラス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</si>
  <si>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</si>
  <si>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多気郡大台町 100枚含む</t>
    </r>
  </si>
  <si>
    <t>Ｐ７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</si>
  <si>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</si>
  <si>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</si>
  <si>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</si>
  <si>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</si>
  <si>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</si>
  <si>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</si>
  <si>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※8</t>
    </r>
    <r>
      <rPr>
        <sz val="10"/>
        <rFont val="ＭＳ Ｐゴシック"/>
        <family val="3"/>
      </rPr>
      <t>…150枚プラス</t>
    </r>
  </si>
  <si>
    <r>
      <rPr>
        <sz val="9"/>
        <rFont val="ＭＳ Ｐゴシック"/>
        <family val="3"/>
      </rPr>
      <t>※9</t>
    </r>
    <r>
      <rPr>
        <sz val="10"/>
        <rFont val="ＭＳ Ｐゴシック"/>
        <family val="3"/>
      </rPr>
      <t>…50枚プラス</t>
    </r>
  </si>
  <si>
    <t>広告内容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</si>
  <si>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>富洲原地区（一部川越南）</t>
    </r>
  </si>
  <si>
    <t>御浜・熊野南部 I</t>
  </si>
  <si>
    <t>　　（記号）　Ａ・・・朝日との合売、　M・・・毎日、　Ｙ・・・読売、　Ｓ・・・産経、　Ｉ ・・・伊勢 、　Ｎ・・・日経　　</t>
  </si>
  <si>
    <t>四日市市全域の場合</t>
  </si>
  <si>
    <t>鈴鹿市加佐登　300枚をプラス</t>
  </si>
  <si>
    <t>　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</si>
  <si>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…100枚プラス</t>
    </r>
  </si>
  <si>
    <t>名張東</t>
  </si>
  <si>
    <t>名張南</t>
  </si>
  <si>
    <r>
      <t>株式会社 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</si>
  <si>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松阪相可</t>
  </si>
  <si>
    <t>紀伊南郡</t>
  </si>
  <si>
    <t>松阪南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</si>
  <si>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1,000枚含む</t>
    </r>
  </si>
  <si>
    <t>　松阪市松阪片野橋1,000枚をプラス</t>
  </si>
  <si>
    <t>鈴鹿国府</t>
  </si>
  <si>
    <t xml:space="preserve">  　　 関</t>
  </si>
  <si>
    <t>片田</t>
  </si>
  <si>
    <t>桑名郡</t>
  </si>
  <si>
    <t>桑　名　郡</t>
  </si>
  <si>
    <t>木曽岬</t>
  </si>
  <si>
    <t>NA
MI</t>
  </si>
  <si>
    <t>NS</t>
  </si>
  <si>
    <t>N</t>
  </si>
  <si>
    <t>NI</t>
  </si>
  <si>
    <t>NSI</t>
  </si>
  <si>
    <t>NAM
YSI</t>
  </si>
  <si>
    <t>NA
MSI</t>
  </si>
  <si>
    <t>いなべ</t>
  </si>
  <si>
    <t>NA
MI</t>
  </si>
  <si>
    <t>員弁</t>
  </si>
  <si>
    <t>※2</t>
  </si>
  <si>
    <t>NM</t>
  </si>
  <si>
    <t>NM
SI</t>
  </si>
  <si>
    <t>N</t>
  </si>
  <si>
    <t>NMS</t>
  </si>
  <si>
    <t>NA
MSI</t>
  </si>
  <si>
    <t>NS</t>
  </si>
  <si>
    <t>伊勢若松</t>
  </si>
  <si>
    <t>加佐登</t>
  </si>
  <si>
    <t>鈴峰</t>
  </si>
  <si>
    <t>NMI</t>
  </si>
  <si>
    <t>鈴鹿国府</t>
  </si>
  <si>
    <t>※4</t>
  </si>
  <si>
    <t>亀山北部</t>
  </si>
  <si>
    <t>※1</t>
  </si>
  <si>
    <t>S</t>
  </si>
  <si>
    <t>MS</t>
  </si>
  <si>
    <t>M</t>
  </si>
  <si>
    <t>津橋北</t>
  </si>
  <si>
    <t>NＭS</t>
  </si>
  <si>
    <r>
      <t>津</t>
    </r>
    <r>
      <rPr>
        <sz val="10"/>
        <rFont val="ＭＳ Ｐゴシック"/>
        <family val="3"/>
      </rPr>
      <t>（大光堂）</t>
    </r>
  </si>
  <si>
    <t>SI</t>
  </si>
  <si>
    <t>津市南郊</t>
  </si>
  <si>
    <t>M</t>
  </si>
  <si>
    <t>うれしの</t>
  </si>
  <si>
    <t>NA
MSI</t>
  </si>
  <si>
    <t>M</t>
  </si>
  <si>
    <t>松阪北部</t>
  </si>
  <si>
    <t>※3</t>
  </si>
  <si>
    <t>勢和(紀勢)</t>
  </si>
  <si>
    <t>NA
MI</t>
  </si>
  <si>
    <t>NA
MSI</t>
  </si>
  <si>
    <t>わたらい</t>
  </si>
  <si>
    <t>慥柄</t>
  </si>
  <si>
    <t>AMI</t>
  </si>
  <si>
    <t>贄</t>
  </si>
  <si>
    <t>AM
SI</t>
  </si>
  <si>
    <t>Ｉ</t>
  </si>
  <si>
    <t>※7</t>
  </si>
  <si>
    <t>※8</t>
  </si>
  <si>
    <t>※9</t>
  </si>
  <si>
    <t>新堂</t>
  </si>
  <si>
    <t>※5</t>
  </si>
  <si>
    <t>※6</t>
  </si>
  <si>
    <t>※1</t>
  </si>
  <si>
    <t>※2</t>
  </si>
  <si>
    <t>桔梗が丘・美旗</t>
  </si>
  <si>
    <t>AMSI</t>
  </si>
  <si>
    <t>I</t>
  </si>
  <si>
    <t>NＩ</t>
  </si>
  <si>
    <t>NAI</t>
  </si>
  <si>
    <t>AMS</t>
  </si>
  <si>
    <t>NA
MSI</t>
  </si>
  <si>
    <t>I</t>
  </si>
  <si>
    <t>I</t>
  </si>
  <si>
    <t>NI</t>
  </si>
  <si>
    <t>MI</t>
  </si>
  <si>
    <t>⑩ 災害によりライフラインや通信網、輸送ルートが遮断された場合は指定日に折込が出来ないことがあります。</t>
  </si>
  <si>
    <t>NM</t>
  </si>
  <si>
    <t>鈴鹿南部</t>
  </si>
  <si>
    <t>鈴鹿南部（磯山）</t>
  </si>
  <si>
    <t>伊勢市北部</t>
  </si>
  <si>
    <t>NA   MI</t>
  </si>
  <si>
    <t>MI</t>
  </si>
  <si>
    <t>伊勢二見</t>
  </si>
  <si>
    <t>AI</t>
  </si>
  <si>
    <t>NSI</t>
  </si>
  <si>
    <t>NS</t>
  </si>
  <si>
    <t>手配管理料</t>
  </si>
  <si>
    <t>折込料</t>
  </si>
  <si>
    <t>運賃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</si>
  <si>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</si>
  <si>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</si>
  <si>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</si>
  <si>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</si>
  <si>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</si>
  <si>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</si>
  <si>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</si>
  <si>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中勢</t>
  </si>
  <si>
    <t>運賃</t>
  </si>
  <si>
    <t>紀州</t>
  </si>
  <si>
    <t>全サイズ
1枚当たり
0.10円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</si>
  <si>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</si>
  <si>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</si>
  <si>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</si>
  <si>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</si>
  <si>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</si>
  <si>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</si>
  <si>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</si>
  <si>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</si>
  <si>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</si>
  <si>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</si>
  <si>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</si>
  <si>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</si>
  <si>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</si>
  <si>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</si>
  <si>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</si>
  <si>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</si>
  <si>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</si>
  <si>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</si>
  <si>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</si>
  <si>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</si>
  <si>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</si>
  <si>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</si>
  <si>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</si>
  <si>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</si>
  <si>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</si>
  <si>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</si>
  <si>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</si>
  <si>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</si>
  <si>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</si>
  <si>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</si>
  <si>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</si>
  <si>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</si>
  <si>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</si>
  <si>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</si>
  <si>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</si>
  <si>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</si>
  <si>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</si>
  <si>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</si>
  <si>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</si>
  <si>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</si>
  <si>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</si>
  <si>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</si>
  <si>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</si>
  <si>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</si>
  <si>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</si>
  <si>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</si>
  <si>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</si>
  <si>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MSI</t>
  </si>
  <si>
    <t>津・芸濃</t>
  </si>
  <si>
    <t>菰野町</t>
  </si>
  <si>
    <t>※3</t>
  </si>
  <si>
    <t>※3…伊賀市青山町
　　　　　　　　　950枚含む</t>
  </si>
  <si>
    <t>伊勢中川</t>
  </si>
  <si>
    <t>深谷</t>
  </si>
  <si>
    <t>　亀山市下ノ庄　500枚をプラス</t>
  </si>
  <si>
    <t>毎　日　新　聞</t>
  </si>
  <si>
    <t>折込数</t>
  </si>
  <si>
    <t>中　日　新　聞</t>
  </si>
  <si>
    <t>折込数</t>
  </si>
  <si>
    <t>　多気郡相可 500枚をプラス</t>
  </si>
  <si>
    <t>桑名中央</t>
  </si>
  <si>
    <t>桑名長島</t>
  </si>
  <si>
    <r>
      <rPr>
        <sz val="9"/>
        <rFont val="ＭＳ Ｐゴシック"/>
        <family val="3"/>
      </rPr>
      <t>※7</t>
    </r>
    <r>
      <rPr>
        <sz val="10"/>
        <rFont val="ＭＳ Ｐゴシック"/>
        <family val="3"/>
      </rPr>
      <t>…500枚プラス</t>
    </r>
  </si>
  <si>
    <t>S</t>
  </si>
  <si>
    <t>NAM
YSI</t>
  </si>
  <si>
    <t>伊勢市東部</t>
  </si>
  <si>
    <t>NA
MSI</t>
  </si>
  <si>
    <t>NA
MSI</t>
  </si>
  <si>
    <t>NI</t>
  </si>
  <si>
    <t>A</t>
  </si>
  <si>
    <t>M</t>
  </si>
  <si>
    <t>NS</t>
  </si>
  <si>
    <t>NMI</t>
  </si>
  <si>
    <t>MI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</si>
  <si>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</si>
  <si>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</si>
  <si>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</si>
  <si>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</si>
  <si>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　　</t>
  </si>
  <si>
    <t>3.　景表法（不当景品付販売・不当表示の禁止）、不正競争防止法（コピー商品等の販売宣伝の禁止）などのほか、</t>
  </si>
  <si>
    <t xml:space="preserve"> （医薬品等を否定する内容や迷信に類する非科学的な内容のもの等）</t>
  </si>
  <si>
    <t xml:space="preserve"> 結果的に他社の名誉、信用を傷つけるおそれがある表現のもの。（誹謗中傷広告等）</t>
  </si>
  <si>
    <t xml:space="preserve"> </t>
  </si>
  <si>
    <t xml:space="preserve"> クーポン付き広告に関する規則、運営細則に違反するもの。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</si>
  <si>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</si>
  <si>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</si>
  <si>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 xml:space="preserve"> 事前にお問い合わせください。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</si>
  <si>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</si>
  <si>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</si>
  <si>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</si>
  <si>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</si>
  <si>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</si>
  <si>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</si>
  <si>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</si>
  <si>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</si>
  <si>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</si>
  <si>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</si>
  <si>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</si>
  <si>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津一志</t>
  </si>
  <si>
    <t>MI</t>
  </si>
  <si>
    <t>M</t>
  </si>
  <si>
    <t>M</t>
  </si>
  <si>
    <t>NM   SI</t>
  </si>
  <si>
    <t>NAM
YSI</t>
  </si>
  <si>
    <t>NS</t>
  </si>
  <si>
    <t>NSI</t>
  </si>
  <si>
    <t>津北部</t>
  </si>
  <si>
    <t>折込広告料金表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</si>
  <si>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</si>
  <si>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</si>
  <si>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</si>
  <si>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名張西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</si>
  <si>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</si>
  <si>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NA
MSI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</si>
  <si>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…亀山市 600枚含む</t>
    </r>
  </si>
  <si>
    <t>亀山市全域の場合
　津市椋本 50枚、
　鈴鹿市鈴峰 600枚をプラス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</si>
  <si>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多気郡明和町 950枚含む</t>
    </r>
  </si>
  <si>
    <t>　伊勢市大淀950枚をプラス</t>
  </si>
  <si>
    <t>（2019年8月現在）</t>
  </si>
  <si>
    <t>Ａ</t>
  </si>
  <si>
    <t>四日市北西・生桑</t>
  </si>
  <si>
    <t>Ａ</t>
  </si>
  <si>
    <t>四日市采女</t>
  </si>
  <si>
    <t>（二見地区200枚含む）　</t>
  </si>
  <si>
    <t>※1</t>
  </si>
  <si>
    <t>※1</t>
  </si>
  <si>
    <t>　度会郡大紀町滝原100枚をプラス</t>
  </si>
  <si>
    <t>大台町全域の場合</t>
  </si>
  <si>
    <t>明和町全域の場合</t>
  </si>
  <si>
    <t>　度会郡田丸100枚をプラス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</si>
  <si>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100枚含む</t>
    </r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</si>
  <si>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 xml:space="preserve">松阪市500枚を含む
</t>
    </r>
    <r>
      <rPr>
        <sz val="9"/>
        <rFont val="ＭＳ Ｐゴシック"/>
        <family val="3"/>
      </rPr>
      <t>※2 ※3</t>
    </r>
    <r>
      <rPr>
        <sz val="10"/>
        <rFont val="ＭＳ Ｐゴシック"/>
        <family val="3"/>
      </rPr>
      <t xml:space="preserve"> 度会郡大紀町の一部を含む
</t>
    </r>
  </si>
  <si>
    <t>NM SI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</si>
  <si>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…鈴鹿市 500枚含む</t>
    </r>
  </si>
  <si>
    <t>※2…東員町 600枚含む</t>
  </si>
  <si>
    <t>四日市保々　600枚をプラス</t>
  </si>
  <si>
    <t>東員町全域の場合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</si>
  <si>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…350枚プラス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</si>
  <si>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…400枚プラス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</si>
  <si>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…400枚プラス</t>
    </r>
  </si>
  <si>
    <t>NAM
SI</t>
  </si>
  <si>
    <t>大王片田</t>
  </si>
  <si>
    <t>四日市</t>
  </si>
  <si>
    <t>四日市ときわ</t>
  </si>
  <si>
    <t>四日市水沢</t>
  </si>
  <si>
    <t>（2020年10月現在）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</si>
</sst>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[$-411]ggge&quot;年&quot;m&quot;月&quot;d&quot;日&quot;;@"/>
    <numFmt numFmtId="189" formatCode="[$-411]ggg\ e\ &quot;年&quot;\ m\ &quot;月 &quot;d&quot; 日&quot;\ \(\ aaa\ \);@"/>
    <numFmt numFmtId="190" formatCode="General\ \ &quot;枚&quot;"/>
    <numFmt numFmtId="191" formatCode="#,##0\ &quot;枚&quot;"/>
    <numFmt numFmtId="192" formatCode="[$€-2]\ #,##0.00_);[Red]\([$€-2]\ #,##0.00\)"/>
    <numFmt numFmtId="193" formatCode="[$-411]ggg\ e\ &quot;年&quot;\ m\ &quot;月&quot;\ d\ &quot;日&quot;"/>
    <numFmt numFmtId="194" formatCode="[$-411]ggg\ e\ &quot;年&quot;\ m\ &quot;月&quot;\ d\ &quot;日&quot;\(aaa\)"/>
    <numFmt numFmtId="195" formatCode="[$-411]ggg\ e\ &quot;年&quot;\ m\ &quot;月&quot;\ d\ &quot;日&quot;\ \(aaa\)"/>
    <numFmt numFmtId="196" formatCode="0.00\ "/>
    <numFmt numFmtId="197" formatCode="yyyy&quot;年&quot;m&quot;月&quot;d&quot;日&quot;;@"/>
    <numFmt numFmtId="198" formatCode="yyyy&quot;年&quot;m&quot;月&quot;d&quot;日&quot;\(aaa\)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0.5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04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7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7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7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7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7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7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9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7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7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7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7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7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7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7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2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7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3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2" fillId="0" borderId="29" xfId="51" applyFont="1" applyFill="1" applyBorder="1" applyAlignment="1" applyProtection="1">
      <alignment horizontal="left" vertical="center"/>
      <protection/>
    </xf>
    <xf numFmtId="38" fontId="12" fillId="0" borderId="21" xfId="51" applyFont="1" applyFill="1" applyBorder="1" applyAlignment="1" applyProtection="1">
      <alignment horizontal="left" vertical="center"/>
      <protection/>
    </xf>
    <xf numFmtId="38" fontId="7" fillId="0" borderId="21" xfId="51" applyFont="1" applyFill="1" applyBorder="1" applyAlignment="1" applyProtection="1">
      <alignment horizontal="left" vertical="center"/>
      <protection/>
    </xf>
    <xf numFmtId="38" fontId="7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7" fillId="0" borderId="40" xfId="51" applyFont="1" applyFill="1" applyBorder="1" applyAlignment="1" applyProtection="1">
      <alignment vertical="center"/>
      <protection/>
    </xf>
    <xf numFmtId="0" fontId="13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7" fillId="0" borderId="0" xfId="65" applyFont="1" applyFill="1" applyBorder="1" applyAlignment="1" applyProtection="1">
      <alignment horizontal="left" vertical="center"/>
      <protection/>
    </xf>
    <xf numFmtId="38" fontId="7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7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7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7" fillId="34" borderId="0" xfId="49" applyFont="1" applyFill="1" applyBorder="1" applyAlignment="1" applyProtection="1">
      <alignment horizontal="right" vertical="center"/>
      <protection locked="0"/>
    </xf>
    <xf numFmtId="38" fontId="7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7" fillId="34" borderId="43" xfId="49" applyFont="1" applyFill="1" applyBorder="1" applyAlignment="1" applyProtection="1">
      <alignment horizontal="right" vertical="center"/>
      <protection locked="0"/>
    </xf>
    <xf numFmtId="38" fontId="7" fillId="34" borderId="28" xfId="49" applyFont="1" applyFill="1" applyBorder="1" applyAlignment="1" applyProtection="1">
      <alignment horizontal="right" vertical="center"/>
      <protection locked="0"/>
    </xf>
    <xf numFmtId="38" fontId="7" fillId="34" borderId="30" xfId="49" applyFont="1" applyFill="1" applyBorder="1" applyAlignment="1" applyProtection="1">
      <alignment horizontal="right" vertical="center"/>
      <protection locked="0"/>
    </xf>
    <xf numFmtId="38" fontId="7" fillId="34" borderId="51" xfId="49" applyFont="1" applyFill="1" applyBorder="1" applyAlignment="1" applyProtection="1">
      <alignment horizontal="right" vertical="center"/>
      <protection locked="0"/>
    </xf>
    <xf numFmtId="38" fontId="7" fillId="34" borderId="47" xfId="49" applyFont="1" applyFill="1" applyBorder="1" applyAlignment="1" applyProtection="1">
      <alignment horizontal="right" vertical="center"/>
      <protection locked="0"/>
    </xf>
    <xf numFmtId="38" fontId="7" fillId="34" borderId="17" xfId="49" applyFont="1" applyFill="1" applyBorder="1" applyAlignment="1" applyProtection="1">
      <alignment horizontal="right" vertical="center"/>
      <protection locked="0"/>
    </xf>
    <xf numFmtId="38" fontId="7" fillId="34" borderId="16" xfId="49" applyFont="1" applyFill="1" applyBorder="1" applyAlignment="1" applyProtection="1">
      <alignment horizontal="right" vertical="center"/>
      <protection locked="0"/>
    </xf>
    <xf numFmtId="38" fontId="7" fillId="34" borderId="30" xfId="49" applyFont="1" applyFill="1" applyBorder="1" applyAlignment="1" applyProtection="1">
      <alignment vertical="center"/>
      <protection locked="0"/>
    </xf>
    <xf numFmtId="38" fontId="7" fillId="34" borderId="19" xfId="49" applyFont="1" applyFill="1" applyBorder="1" applyAlignment="1" applyProtection="1">
      <alignment horizontal="right" vertical="center"/>
      <protection locked="0"/>
    </xf>
    <xf numFmtId="38" fontId="7" fillId="34" borderId="50" xfId="49" applyFont="1" applyFill="1" applyBorder="1" applyAlignment="1" applyProtection="1">
      <alignment horizontal="right" vertical="center"/>
      <protection locked="0"/>
    </xf>
    <xf numFmtId="38" fontId="7" fillId="34" borderId="52" xfId="49" applyFont="1" applyFill="1" applyBorder="1" applyAlignment="1" applyProtection="1">
      <alignment horizontal="right" vertical="center"/>
      <protection locked="0"/>
    </xf>
    <xf numFmtId="38" fontId="7" fillId="34" borderId="38" xfId="49" applyFont="1" applyFill="1" applyBorder="1" applyAlignment="1" applyProtection="1">
      <alignment horizontal="right" vertical="center"/>
      <protection locked="0"/>
    </xf>
    <xf numFmtId="38" fontId="7" fillId="34" borderId="22" xfId="49" applyFont="1" applyFill="1" applyBorder="1" applyAlignment="1" applyProtection="1">
      <alignment horizontal="right" vertical="center"/>
      <protection locked="0"/>
    </xf>
    <xf numFmtId="38" fontId="7" fillId="34" borderId="40" xfId="49" applyFont="1" applyFill="1" applyBorder="1" applyAlignment="1" applyProtection="1">
      <alignment horizontal="right" vertical="center"/>
      <protection locked="0"/>
    </xf>
    <xf numFmtId="0" fontId="7" fillId="34" borderId="43" xfId="0" applyFont="1" applyFill="1" applyBorder="1" applyAlignment="1" applyProtection="1">
      <alignment vertical="center"/>
      <protection locked="0"/>
    </xf>
    <xf numFmtId="38" fontId="7" fillId="34" borderId="42" xfId="49" applyFont="1" applyFill="1" applyBorder="1" applyAlignment="1" applyProtection="1">
      <alignment horizontal="right" vertical="center"/>
      <protection locked="0"/>
    </xf>
    <xf numFmtId="38" fontId="7" fillId="34" borderId="22" xfId="49" applyFont="1" applyFill="1" applyBorder="1" applyAlignment="1" applyProtection="1">
      <alignment vertical="center"/>
      <protection locked="0"/>
    </xf>
    <xf numFmtId="38" fontId="7" fillId="34" borderId="38" xfId="49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0" fontId="8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8" fillId="0" borderId="44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8" fillId="0" borderId="55" xfId="0" applyFont="1" applyFill="1" applyBorder="1" applyAlignment="1" applyProtection="1">
      <alignment vertical="center"/>
      <protection/>
    </xf>
    <xf numFmtId="38" fontId="7" fillId="0" borderId="0" xfId="49" applyFont="1" applyFill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 shrinkToFit="1"/>
      <protection/>
    </xf>
    <xf numFmtId="38" fontId="7" fillId="0" borderId="21" xfId="49" applyFont="1" applyFill="1" applyBorder="1" applyAlignment="1" applyProtection="1">
      <alignment horizontal="right" vertical="center"/>
      <protection/>
    </xf>
    <xf numFmtId="38" fontId="8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vertical="center"/>
      <protection/>
    </xf>
    <xf numFmtId="38" fontId="7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38" fontId="7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38" fontId="7" fillId="0" borderId="30" xfId="49" applyFont="1" applyFill="1" applyBorder="1" applyAlignment="1" applyProtection="1">
      <alignment vertical="center"/>
      <protection/>
    </xf>
    <xf numFmtId="38" fontId="7" fillId="0" borderId="29" xfId="49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8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8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7" fillId="0" borderId="28" xfId="49" applyFont="1" applyFill="1" applyBorder="1" applyAlignment="1" applyProtection="1">
      <alignment horizontal="right" vertical="center"/>
      <protection/>
    </xf>
    <xf numFmtId="0" fontId="8" fillId="0" borderId="37" xfId="0" applyFont="1" applyFill="1" applyBorder="1" applyAlignment="1" applyProtection="1">
      <alignment horizontal="distributed" vertical="center"/>
      <protection/>
    </xf>
    <xf numFmtId="0" fontId="8" fillId="0" borderId="21" xfId="0" applyFont="1" applyFill="1" applyBorder="1" applyAlignment="1" applyProtection="1">
      <alignment vertical="center" shrinkToFit="1"/>
      <protection/>
    </xf>
    <xf numFmtId="38" fontId="8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left"/>
      <protection/>
    </xf>
    <xf numFmtId="0" fontId="8" fillId="0" borderId="24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7" fillId="0" borderId="41" xfId="51" applyFont="1" applyFill="1" applyBorder="1" applyAlignment="1" applyProtection="1">
      <alignment horizontal="right" vertical="center"/>
      <protection/>
    </xf>
    <xf numFmtId="38" fontId="7" fillId="0" borderId="41" xfId="51" applyFont="1" applyFill="1" applyBorder="1" applyAlignment="1" applyProtection="1">
      <alignment vertical="center"/>
      <protection/>
    </xf>
    <xf numFmtId="38" fontId="7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7" fillId="0" borderId="24" xfId="51" applyFont="1" applyFill="1" applyBorder="1" applyAlignment="1" applyProtection="1">
      <alignment horizontal="right" vertical="center"/>
      <protection/>
    </xf>
    <xf numFmtId="0" fontId="7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7" fillId="0" borderId="42" xfId="65" applyFont="1" applyFill="1" applyBorder="1" applyAlignment="1" applyProtection="1">
      <alignment vertical="center"/>
      <protection/>
    </xf>
    <xf numFmtId="0" fontId="7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7" fillId="0" borderId="40" xfId="65" applyFont="1" applyFill="1" applyBorder="1" applyAlignment="1" applyProtection="1">
      <alignment vertical="center"/>
      <protection/>
    </xf>
    <xf numFmtId="38" fontId="7" fillId="0" borderId="12" xfId="51" applyFont="1" applyFill="1" applyBorder="1" applyAlignment="1" applyProtection="1">
      <alignment vertical="center"/>
      <protection/>
    </xf>
    <xf numFmtId="38" fontId="7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38" fontId="0" fillId="0" borderId="0" xfId="53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7" fillId="0" borderId="29" xfId="66" applyFont="1" applyBorder="1" applyAlignment="1" applyProtection="1">
      <alignment horizontal="center"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66" applyAlignment="1" applyProtection="1">
      <alignment vertical="center"/>
      <protection/>
    </xf>
    <xf numFmtId="0" fontId="9" fillId="0" borderId="0" xfId="66" applyFont="1" applyFill="1" applyAlignment="1" applyProtection="1">
      <alignment vertical="center"/>
      <protection/>
    </xf>
    <xf numFmtId="0" fontId="0" fillId="0" borderId="0" xfId="66" applyFill="1" applyBorder="1" applyAlignment="1" applyProtection="1">
      <alignment vertical="center"/>
      <protection/>
    </xf>
    <xf numFmtId="0" fontId="0" fillId="0" borderId="0" xfId="66" applyFill="1" applyBorder="1" applyAlignment="1" applyProtection="1">
      <alignment horizontal="right" vertical="center"/>
      <protection/>
    </xf>
    <xf numFmtId="38" fontId="0" fillId="0" borderId="0" xfId="66" applyNumberFormat="1" applyProtection="1">
      <alignment/>
      <protection/>
    </xf>
    <xf numFmtId="0" fontId="0" fillId="0" borderId="28" xfId="66" applyBorder="1" applyAlignment="1" applyProtection="1">
      <alignment vertical="center"/>
      <protection/>
    </xf>
    <xf numFmtId="0" fontId="7" fillId="0" borderId="62" xfId="66" applyFont="1" applyBorder="1" applyAlignment="1" applyProtection="1">
      <alignment horizontal="distributed" vertical="center"/>
      <protection/>
    </xf>
    <xf numFmtId="0" fontId="7" fillId="0" borderId="62" xfId="66" applyFont="1" applyFill="1" applyBorder="1" applyAlignment="1" applyProtection="1">
      <alignment horizontal="distributed" vertical="center"/>
      <protection/>
    </xf>
    <xf numFmtId="0" fontId="0" fillId="0" borderId="63" xfId="66" applyBorder="1" applyAlignment="1" applyProtection="1">
      <alignment vertical="center"/>
      <protection/>
    </xf>
    <xf numFmtId="0" fontId="0" fillId="0" borderId="63" xfId="66" applyFill="1" applyBorder="1" applyAlignment="1" applyProtection="1">
      <alignment vertical="center"/>
      <protection/>
    </xf>
    <xf numFmtId="0" fontId="0" fillId="0" borderId="64" xfId="66" applyBorder="1" applyAlignment="1" applyProtection="1">
      <alignment vertical="center"/>
      <protection/>
    </xf>
    <xf numFmtId="0" fontId="7" fillId="0" borderId="65" xfId="66" applyFont="1" applyBorder="1" applyAlignment="1" applyProtection="1">
      <alignment horizontal="distributed" vertical="center"/>
      <protection/>
    </xf>
    <xf numFmtId="0" fontId="7" fillId="0" borderId="62" xfId="66" applyFont="1" applyBorder="1" applyAlignment="1" applyProtection="1">
      <alignment horizontal="center" vertical="center"/>
      <protection/>
    </xf>
    <xf numFmtId="0" fontId="7" fillId="0" borderId="62" xfId="66" applyFont="1" applyFill="1" applyBorder="1" applyAlignment="1" applyProtection="1">
      <alignment horizontal="center" vertical="center"/>
      <protection/>
    </xf>
    <xf numFmtId="0" fontId="0" fillId="0" borderId="66" xfId="66" applyBorder="1" applyAlignment="1" applyProtection="1">
      <alignment vertical="center"/>
      <protection/>
    </xf>
    <xf numFmtId="0" fontId="7" fillId="0" borderId="67" xfId="66" applyFont="1" applyBorder="1" applyAlignment="1" applyProtection="1">
      <alignment horizontal="distributed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70" xfId="0" applyFill="1" applyBorder="1" applyAlignment="1" applyProtection="1">
      <alignment horizontal="center" vertical="center"/>
      <protection/>
    </xf>
    <xf numFmtId="38" fontId="7" fillId="0" borderId="71" xfId="0" applyNumberFormat="1" applyFont="1" applyFill="1" applyBorder="1" applyAlignment="1" applyProtection="1">
      <alignment vertical="center"/>
      <protection/>
    </xf>
    <xf numFmtId="0" fontId="5" fillId="0" borderId="0" xfId="66" applyFont="1" applyAlignment="1" applyProtection="1">
      <alignment horizontal="center"/>
      <protection/>
    </xf>
    <xf numFmtId="38" fontId="7" fillId="0" borderId="71" xfId="53" applyFont="1" applyFill="1" applyBorder="1" applyAlignment="1" applyProtection="1">
      <alignment horizontal="right" vertical="center"/>
      <protection/>
    </xf>
    <xf numFmtId="38" fontId="4" fillId="0" borderId="70" xfId="53" applyFont="1" applyFill="1" applyBorder="1" applyAlignment="1" applyProtection="1">
      <alignment horizontal="right" vertical="center"/>
      <protection/>
    </xf>
    <xf numFmtId="38" fontId="4" fillId="0" borderId="68" xfId="53" applyFont="1" applyFill="1" applyBorder="1" applyAlignment="1" applyProtection="1">
      <alignment horizontal="right" vertical="center"/>
      <protection/>
    </xf>
    <xf numFmtId="38" fontId="0" fillId="0" borderId="70" xfId="53" applyFont="1" applyFill="1" applyBorder="1" applyAlignment="1" applyProtection="1">
      <alignment horizontal="right" vertical="center"/>
      <protection/>
    </xf>
    <xf numFmtId="0" fontId="0" fillId="0" borderId="0" xfId="66" applyAlignment="1" applyProtection="1">
      <alignment horizontal="center" vertical="center" shrinkToFit="1"/>
      <protection/>
    </xf>
    <xf numFmtId="0" fontId="8" fillId="0" borderId="72" xfId="66" applyFont="1" applyFill="1" applyBorder="1" applyAlignment="1" applyProtection="1">
      <alignment horizontal="center" vertical="center" shrinkToFit="1"/>
      <protection/>
    </xf>
    <xf numFmtId="38" fontId="7" fillId="0" borderId="73" xfId="52" applyFont="1" applyBorder="1" applyAlignment="1" applyProtection="1">
      <alignment vertical="center"/>
      <protection/>
    </xf>
    <xf numFmtId="38" fontId="4" fillId="0" borderId="74" xfId="52" applyFont="1" applyBorder="1" applyAlignment="1" applyProtection="1">
      <alignment vertical="center"/>
      <protection/>
    </xf>
    <xf numFmtId="38" fontId="7" fillId="0" borderId="75" xfId="52" applyFont="1" applyBorder="1" applyAlignment="1" applyProtection="1">
      <alignment vertical="center"/>
      <protection/>
    </xf>
    <xf numFmtId="38" fontId="4" fillId="0" borderId="76" xfId="52" applyFont="1" applyBorder="1" applyAlignment="1" applyProtection="1">
      <alignment vertical="center"/>
      <protection/>
    </xf>
    <xf numFmtId="38" fontId="7" fillId="0" borderId="77" xfId="52" applyFont="1" applyBorder="1" applyAlignment="1" applyProtection="1">
      <alignment vertical="center"/>
      <protection/>
    </xf>
    <xf numFmtId="38" fontId="4" fillId="0" borderId="78" xfId="52" applyFont="1" applyBorder="1" applyAlignment="1" applyProtection="1">
      <alignment vertical="center"/>
      <protection/>
    </xf>
    <xf numFmtId="38" fontId="7" fillId="0" borderId="79" xfId="52" applyFont="1" applyBorder="1" applyAlignment="1" applyProtection="1">
      <alignment vertical="center"/>
      <protection/>
    </xf>
    <xf numFmtId="38" fontId="4" fillId="0" borderId="80" xfId="52" applyFont="1" applyBorder="1" applyAlignment="1" applyProtection="1">
      <alignment vertical="center"/>
      <protection/>
    </xf>
    <xf numFmtId="38" fontId="7" fillId="0" borderId="77" xfId="52" applyFont="1" applyFill="1" applyBorder="1" applyAlignment="1" applyProtection="1">
      <alignment vertical="center"/>
      <protection/>
    </xf>
    <xf numFmtId="38" fontId="4" fillId="0" borderId="78" xfId="52" applyFont="1" applyFill="1" applyBorder="1" applyAlignment="1" applyProtection="1">
      <alignment vertical="center"/>
      <protection/>
    </xf>
    <xf numFmtId="38" fontId="7" fillId="0" borderId="79" xfId="52" applyFont="1" applyFill="1" applyBorder="1" applyAlignment="1" applyProtection="1">
      <alignment vertical="center"/>
      <protection/>
    </xf>
    <xf numFmtId="0" fontId="4" fillId="0" borderId="80" xfId="66" applyFont="1" applyFill="1" applyBorder="1" applyAlignment="1" applyProtection="1">
      <alignment vertical="center"/>
      <protection/>
    </xf>
    <xf numFmtId="38" fontId="4" fillId="0" borderId="80" xfId="52" applyFont="1" applyFill="1" applyBorder="1" applyAlignment="1" applyProtection="1">
      <alignment vertical="center"/>
      <protection/>
    </xf>
    <xf numFmtId="38" fontId="7" fillId="0" borderId="81" xfId="52" applyFont="1" applyBorder="1" applyAlignment="1" applyProtection="1">
      <alignment vertical="center"/>
      <protection/>
    </xf>
    <xf numFmtId="38" fontId="4" fillId="0" borderId="82" xfId="52" applyFont="1" applyBorder="1" applyAlignment="1" applyProtection="1">
      <alignment vertical="center"/>
      <protection/>
    </xf>
    <xf numFmtId="38" fontId="7" fillId="0" borderId="83" xfId="52" applyFont="1" applyBorder="1" applyAlignment="1" applyProtection="1">
      <alignment vertical="center"/>
      <protection/>
    </xf>
    <xf numFmtId="38" fontId="4" fillId="0" borderId="84" xfId="52" applyFont="1" applyBorder="1" applyAlignment="1" applyProtection="1">
      <alignment vertical="center"/>
      <protection/>
    </xf>
    <xf numFmtId="38" fontId="7" fillId="0" borderId="85" xfId="52" applyFont="1" applyBorder="1" applyAlignment="1" applyProtection="1">
      <alignment vertical="center"/>
      <protection/>
    </xf>
    <xf numFmtId="38" fontId="4" fillId="0" borderId="68" xfId="52" applyFont="1" applyBorder="1" applyAlignment="1" applyProtection="1">
      <alignment vertical="center"/>
      <protection/>
    </xf>
    <xf numFmtId="38" fontId="7" fillId="0" borderId="69" xfId="52" applyFont="1" applyBorder="1" applyAlignment="1" applyProtection="1">
      <alignment vertical="center"/>
      <protection/>
    </xf>
    <xf numFmtId="38" fontId="4" fillId="0" borderId="70" xfId="52" applyFont="1" applyBorder="1" applyAlignment="1" applyProtection="1">
      <alignment vertical="center"/>
      <protection/>
    </xf>
    <xf numFmtId="38" fontId="4" fillId="0" borderId="76" xfId="66" applyNumberFormat="1" applyFont="1" applyBorder="1" applyAlignment="1" applyProtection="1">
      <alignment vertical="center"/>
      <protection/>
    </xf>
    <xf numFmtId="38" fontId="4" fillId="0" borderId="80" xfId="66" applyNumberFormat="1" applyFont="1" applyBorder="1" applyAlignment="1" applyProtection="1">
      <alignment vertical="center"/>
      <protection/>
    </xf>
    <xf numFmtId="38" fontId="4" fillId="0" borderId="74" xfId="66" applyNumberFormat="1" applyFont="1" applyBorder="1" applyAlignment="1" applyProtection="1">
      <alignment vertical="center"/>
      <protection/>
    </xf>
    <xf numFmtId="38" fontId="4" fillId="0" borderId="68" xfId="66" applyNumberFormat="1" applyFont="1" applyBorder="1" applyAlignment="1" applyProtection="1">
      <alignment vertical="center"/>
      <protection/>
    </xf>
    <xf numFmtId="38" fontId="4" fillId="0" borderId="80" xfId="66" applyNumberFormat="1" applyFont="1" applyFill="1" applyBorder="1" applyAlignment="1" applyProtection="1">
      <alignment vertical="center"/>
      <protection/>
    </xf>
    <xf numFmtId="38" fontId="4" fillId="0" borderId="84" xfId="66" applyNumberFormat="1" applyFont="1" applyBorder="1" applyAlignment="1" applyProtection="1">
      <alignment vertical="center"/>
      <protection/>
    </xf>
    <xf numFmtId="38" fontId="4" fillId="0" borderId="70" xfId="66" applyNumberFormat="1" applyFont="1" applyBorder="1" applyAlignment="1" applyProtection="1">
      <alignment vertical="center"/>
      <protection/>
    </xf>
    <xf numFmtId="0" fontId="8" fillId="0" borderId="86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19" fillId="0" borderId="65" xfId="43" applyFont="1" applyBorder="1" applyAlignment="1" applyProtection="1">
      <alignment horizontal="distributed" vertical="center"/>
      <protection locked="0"/>
    </xf>
    <xf numFmtId="0" fontId="19" fillId="0" borderId="62" xfId="43" applyFont="1" applyBorder="1" applyAlignment="1" applyProtection="1">
      <alignment horizontal="distributed" vertical="center"/>
      <protection locked="0"/>
    </xf>
    <xf numFmtId="0" fontId="19" fillId="0" borderId="62" xfId="43" applyFont="1" applyFill="1" applyBorder="1" applyAlignment="1" applyProtection="1">
      <alignment horizontal="distributed" vertical="center"/>
      <protection locked="0"/>
    </xf>
    <xf numFmtId="0" fontId="19" fillId="0" borderId="67" xfId="43" applyFont="1" applyBorder="1" applyAlignment="1" applyProtection="1">
      <alignment horizontal="distributed"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0" fontId="7" fillId="0" borderId="87" xfId="0" applyFont="1" applyFill="1" applyBorder="1" applyAlignment="1" applyProtection="1">
      <alignment horizontal="right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16" fillId="0" borderId="62" xfId="0" applyFont="1" applyFill="1" applyBorder="1" applyAlignment="1" applyProtection="1">
      <alignment horizontal="distributed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distributed" vertical="center"/>
      <protection/>
    </xf>
    <xf numFmtId="0" fontId="0" fillId="0" borderId="62" xfId="0" applyFill="1" applyBorder="1" applyAlignment="1" applyProtection="1">
      <alignment horizontal="distributed" vertical="center"/>
      <protection/>
    </xf>
    <xf numFmtId="0" fontId="8" fillId="0" borderId="79" xfId="0" applyFont="1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distributed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88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left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62" xfId="0" applyFill="1" applyBorder="1" applyAlignment="1" applyProtection="1">
      <alignment horizontal="left" vertical="center" shrinkToFit="1"/>
      <protection/>
    </xf>
    <xf numFmtId="0" fontId="6" fillId="0" borderId="79" xfId="0" applyFont="1" applyFill="1" applyBorder="1" applyAlignment="1" applyProtection="1">
      <alignment horizontal="left" vertical="center"/>
      <protection/>
    </xf>
    <xf numFmtId="0" fontId="0" fillId="0" borderId="63" xfId="0" applyFill="1" applyBorder="1" applyAlignment="1" applyProtection="1">
      <alignment horizontal="center" vertical="center" shrinkToFit="1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38" fontId="4" fillId="0" borderId="78" xfId="53" applyFont="1" applyFill="1" applyBorder="1" applyAlignment="1" applyProtection="1">
      <alignment horizontal="right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38" fontId="7" fillId="0" borderId="91" xfId="53" applyFont="1" applyFill="1" applyBorder="1" applyAlignment="1" applyProtection="1">
      <alignment horizontal="center" vertical="center"/>
      <protection/>
    </xf>
    <xf numFmtId="38" fontId="7" fillId="0" borderId="87" xfId="53" applyFont="1" applyFill="1" applyBorder="1" applyAlignment="1" applyProtection="1">
      <alignment horizontal="right" vertical="center"/>
      <protection/>
    </xf>
    <xf numFmtId="38" fontId="7" fillId="0" borderId="91" xfId="53" applyFont="1" applyFill="1" applyBorder="1" applyAlignment="1" applyProtection="1">
      <alignment horizontal="right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38" fontId="0" fillId="0" borderId="76" xfId="53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8" fillId="0" borderId="90" xfId="0" applyFont="1" applyFill="1" applyBorder="1" applyAlignment="1" applyProtection="1">
      <alignment horizontal="left" vertical="center"/>
      <protection/>
    </xf>
    <xf numFmtId="0" fontId="0" fillId="0" borderId="62" xfId="0" applyFill="1" applyBorder="1" applyAlignment="1" applyProtection="1">
      <alignment horizontal="right" vertical="center"/>
      <protection/>
    </xf>
    <xf numFmtId="0" fontId="8" fillId="0" borderId="89" xfId="0" applyFont="1" applyFill="1" applyBorder="1" applyAlignment="1" applyProtection="1">
      <alignment horizontal="left" vertical="center"/>
      <protection/>
    </xf>
    <xf numFmtId="0" fontId="0" fillId="0" borderId="92" xfId="0" applyFill="1" applyBorder="1" applyAlignment="1" applyProtection="1">
      <alignment horizontal="distributed" vertical="center"/>
      <protection/>
    </xf>
    <xf numFmtId="0" fontId="0" fillId="0" borderId="93" xfId="0" applyFill="1" applyBorder="1" applyAlignment="1" applyProtection="1">
      <alignment horizontal="center" vertical="center"/>
      <protection/>
    </xf>
    <xf numFmtId="0" fontId="16" fillId="0" borderId="92" xfId="0" applyFont="1" applyFill="1" applyBorder="1" applyAlignment="1" applyProtection="1">
      <alignment horizontal="distributed" vertic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0" fontId="0" fillId="0" borderId="21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38" fontId="8" fillId="0" borderId="0" xfId="52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8" fontId="7" fillId="0" borderId="29" xfId="52" applyFont="1" applyFill="1" applyBorder="1" applyAlignment="1" applyProtection="1">
      <alignment horizontal="right" vertical="center"/>
      <protection/>
    </xf>
    <xf numFmtId="38" fontId="4" fillId="0" borderId="18" xfId="52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38" fontId="7" fillId="0" borderId="17" xfId="52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38" fontId="4" fillId="0" borderId="31" xfId="52" applyFont="1" applyFill="1" applyBorder="1" applyAlignment="1" applyProtection="1">
      <alignment horizontal="right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right" vertical="center" shrinkToFit="1"/>
      <protection/>
    </xf>
    <xf numFmtId="38" fontId="8" fillId="0" borderId="18" xfId="52" applyFont="1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left" vertical="center" shrinkToFit="1"/>
      <protection/>
    </xf>
    <xf numFmtId="0" fontId="8" fillId="0" borderId="42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38" fontId="8" fillId="0" borderId="32" xfId="52" applyFont="1" applyFill="1" applyBorder="1" applyAlignment="1" applyProtection="1">
      <alignment horizontal="left" vertical="center"/>
      <protection/>
    </xf>
    <xf numFmtId="38" fontId="4" fillId="0" borderId="17" xfId="52" applyFont="1" applyFill="1" applyBorder="1" applyAlignment="1" applyProtection="1">
      <alignment horizontal="right" vertical="center"/>
      <protection/>
    </xf>
    <xf numFmtId="38" fontId="8" fillId="0" borderId="17" xfId="52" applyFont="1" applyFill="1" applyBorder="1" applyAlignment="1" applyProtection="1">
      <alignment horizontal="right" vertical="center"/>
      <protection/>
    </xf>
    <xf numFmtId="38" fontId="8" fillId="0" borderId="18" xfId="52" applyFont="1" applyFill="1" applyBorder="1" applyAlignment="1" applyProtection="1">
      <alignment horizontal="right" vertical="center"/>
      <protection/>
    </xf>
    <xf numFmtId="38" fontId="8" fillId="0" borderId="42" xfId="52" applyFont="1" applyFill="1" applyBorder="1" applyAlignment="1" applyProtection="1">
      <alignment horizontal="right" vertical="center"/>
      <protection/>
    </xf>
    <xf numFmtId="38" fontId="8" fillId="0" borderId="16" xfId="52" applyFont="1" applyFill="1" applyBorder="1" applyAlignment="1" applyProtection="1">
      <alignment horizontal="right" vertical="center"/>
      <protection/>
    </xf>
    <xf numFmtId="38" fontId="8" fillId="0" borderId="32" xfId="52" applyFont="1" applyFill="1" applyBorder="1" applyAlignment="1" applyProtection="1">
      <alignment horizontal="right" vertical="center"/>
      <protection/>
    </xf>
    <xf numFmtId="38" fontId="7" fillId="0" borderId="29" xfId="53" applyFont="1" applyFill="1" applyBorder="1" applyAlignment="1" applyProtection="1">
      <alignment horizontal="right" vertical="center"/>
      <protection/>
    </xf>
    <xf numFmtId="38" fontId="8" fillId="0" borderId="18" xfId="53" applyFont="1" applyFill="1" applyBorder="1" applyAlignment="1" applyProtection="1">
      <alignment vertical="center"/>
      <protection/>
    </xf>
    <xf numFmtId="38" fontId="4" fillId="0" borderId="31" xfId="53" applyFont="1" applyFill="1" applyBorder="1" applyAlignment="1" applyProtection="1">
      <alignment horizontal="right" vertical="center"/>
      <protection/>
    </xf>
    <xf numFmtId="0" fontId="8" fillId="0" borderId="42" xfId="0" applyFont="1" applyFill="1" applyBorder="1" applyAlignment="1" applyProtection="1">
      <alignment vertical="center"/>
      <protection/>
    </xf>
    <xf numFmtId="38" fontId="4" fillId="0" borderId="21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0" fillId="0" borderId="31" xfId="52" applyFont="1" applyFill="1" applyBorder="1" applyAlignment="1" applyProtection="1">
      <alignment horizontal="right" vertical="center"/>
      <protection/>
    </xf>
    <xf numFmtId="38" fontId="4" fillId="0" borderId="32" xfId="52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horizontal="right" vertical="center"/>
      <protection/>
    </xf>
    <xf numFmtId="0" fontId="0" fillId="0" borderId="0" xfId="66" applyFill="1" applyBorder="1" applyAlignment="1" applyProtection="1">
      <alignment horizontal="distributed" vertical="center"/>
      <protection/>
    </xf>
    <xf numFmtId="0" fontId="0" fillId="0" borderId="17" xfId="66" applyFont="1" applyFill="1" applyBorder="1" applyAlignment="1" applyProtection="1">
      <alignment horizontal="distributed" vertical="center"/>
      <protection/>
    </xf>
    <xf numFmtId="0" fontId="0" fillId="0" borderId="17" xfId="66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32" xfId="0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66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6" fillId="0" borderId="0" xfId="66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indent="1" shrinkToFit="1"/>
      <protection/>
    </xf>
    <xf numFmtId="38" fontId="8" fillId="0" borderId="0" xfId="52" applyFont="1" applyFill="1" applyBorder="1" applyAlignment="1" applyProtection="1">
      <alignment horizontal="right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38" fontId="4" fillId="0" borderId="18" xfId="52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distributed" vertical="center" shrinkToFit="1"/>
      <protection/>
    </xf>
    <xf numFmtId="38" fontId="4" fillId="0" borderId="95" xfId="52" applyFont="1" applyFill="1" applyBorder="1" applyAlignment="1" applyProtection="1">
      <alignment horizontal="right" vertical="center"/>
      <protection/>
    </xf>
    <xf numFmtId="38" fontId="7" fillId="0" borderId="96" xfId="52" applyFont="1" applyFill="1" applyBorder="1" applyAlignment="1" applyProtection="1">
      <alignment horizontal="right" vertical="center"/>
      <protection/>
    </xf>
    <xf numFmtId="38" fontId="7" fillId="0" borderId="80" xfId="52" applyFont="1" applyFill="1" applyBorder="1" applyAlignment="1" applyProtection="1">
      <alignment horizontal="right" vertical="center"/>
      <protection/>
    </xf>
    <xf numFmtId="38" fontId="4" fillId="0" borderId="97" xfId="52" applyFont="1" applyFill="1" applyBorder="1" applyAlignment="1" applyProtection="1">
      <alignment horizontal="right" vertical="center"/>
      <protection/>
    </xf>
    <xf numFmtId="38" fontId="7" fillId="0" borderId="70" xfId="52" applyFont="1" applyFill="1" applyBorder="1" applyAlignment="1" applyProtection="1">
      <alignment horizontal="right" vertical="center"/>
      <protection/>
    </xf>
    <xf numFmtId="38" fontId="4" fillId="0" borderId="98" xfId="52" applyFont="1" applyFill="1" applyBorder="1" applyAlignment="1" applyProtection="1">
      <alignment horizontal="right" vertical="center"/>
      <protection/>
    </xf>
    <xf numFmtId="38" fontId="4" fillId="28" borderId="78" xfId="52" applyFont="1" applyFill="1" applyBorder="1" applyAlignment="1" applyProtection="1">
      <alignment horizontal="right" vertical="center"/>
      <protection locked="0"/>
    </xf>
    <xf numFmtId="38" fontId="4" fillId="0" borderId="70" xfId="52" applyFont="1" applyFill="1" applyBorder="1" applyAlignment="1" applyProtection="1">
      <alignment horizontal="righ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38" fontId="7" fillId="0" borderId="99" xfId="52" applyFont="1" applyFill="1" applyBorder="1" applyAlignment="1" applyProtection="1">
      <alignment horizontal="right" vertical="center"/>
      <protection/>
    </xf>
    <xf numFmtId="38" fontId="7" fillId="0" borderId="87" xfId="52" applyFont="1" applyFill="1" applyBorder="1" applyAlignment="1" applyProtection="1">
      <alignment horizontal="right" vertical="center"/>
      <protection/>
    </xf>
    <xf numFmtId="38" fontId="4" fillId="0" borderId="87" xfId="52" applyFont="1" applyFill="1" applyBorder="1" applyAlignment="1" applyProtection="1">
      <alignment horizontal="right" vertical="center"/>
      <protection/>
    </xf>
    <xf numFmtId="38" fontId="7" fillId="0" borderId="100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38" fontId="7" fillId="0" borderId="62" xfId="52" applyFont="1" applyFill="1" applyBorder="1" applyAlignment="1" applyProtection="1">
      <alignment horizontal="right" vertical="center"/>
      <protection/>
    </xf>
    <xf numFmtId="38" fontId="4" fillId="0" borderId="80" xfId="52" applyFont="1" applyFill="1" applyBorder="1" applyAlignment="1" applyProtection="1">
      <alignment horizontal="right" vertical="center"/>
      <protection/>
    </xf>
    <xf numFmtId="0" fontId="7" fillId="0" borderId="100" xfId="0" applyFont="1" applyFill="1" applyBorder="1" applyAlignment="1" applyProtection="1">
      <alignment horizontal="right" vertical="center"/>
      <protection/>
    </xf>
    <xf numFmtId="38" fontId="7" fillId="0" borderId="71" xfId="52" applyFont="1" applyFill="1" applyBorder="1" applyAlignment="1" applyProtection="1">
      <alignment horizontal="right" vertical="center"/>
      <protection/>
    </xf>
    <xf numFmtId="38" fontId="7" fillId="0" borderId="90" xfId="52" applyFont="1" applyFill="1" applyBorder="1" applyAlignment="1" applyProtection="1">
      <alignment horizontal="right" vertical="center"/>
      <protection/>
    </xf>
    <xf numFmtId="38" fontId="7" fillId="0" borderId="79" xfId="52" applyFont="1" applyFill="1" applyBorder="1" applyAlignment="1" applyProtection="1">
      <alignment horizontal="right" vertical="center"/>
      <protection/>
    </xf>
    <xf numFmtId="38" fontId="7" fillId="0" borderId="88" xfId="52" applyFont="1" applyFill="1" applyBorder="1" applyAlignment="1" applyProtection="1">
      <alignment horizontal="right" vertical="center"/>
      <protection/>
    </xf>
    <xf numFmtId="38" fontId="7" fillId="0" borderId="69" xfId="52" applyFont="1" applyFill="1" applyBorder="1" applyAlignment="1" applyProtection="1">
      <alignment horizontal="right" vertical="center"/>
      <protection/>
    </xf>
    <xf numFmtId="0" fontId="0" fillId="0" borderId="101" xfId="0" applyFill="1" applyBorder="1" applyAlignment="1" applyProtection="1">
      <alignment horizontal="center" vertical="center"/>
      <protection/>
    </xf>
    <xf numFmtId="0" fontId="6" fillId="0" borderId="92" xfId="0" applyFont="1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8" fillId="0" borderId="102" xfId="0" applyFont="1" applyFill="1" applyBorder="1" applyAlignment="1" applyProtection="1">
      <alignment horizontal="left" vertical="center"/>
      <protection/>
    </xf>
    <xf numFmtId="0" fontId="8" fillId="0" borderId="88" xfId="0" applyFont="1" applyFill="1" applyBorder="1" applyAlignment="1" applyProtection="1">
      <alignment horizontal="left" vertical="center"/>
      <protection/>
    </xf>
    <xf numFmtId="0" fontId="0" fillId="0" borderId="102" xfId="0" applyFill="1" applyBorder="1" applyAlignment="1" applyProtection="1">
      <alignment horizontal="center" vertical="center"/>
      <protection/>
    </xf>
    <xf numFmtId="38" fontId="7" fillId="0" borderId="103" xfId="52" applyFont="1" applyFill="1" applyBorder="1" applyAlignment="1" applyProtection="1">
      <alignment horizontal="right" vertical="center"/>
      <protection/>
    </xf>
    <xf numFmtId="38" fontId="4" fillId="0" borderId="92" xfId="52" applyFont="1" applyFill="1" applyBorder="1" applyAlignment="1" applyProtection="1">
      <alignment horizontal="right" vertical="center"/>
      <protection/>
    </xf>
    <xf numFmtId="38" fontId="0" fillId="0" borderId="104" xfId="52" applyFont="1" applyFill="1" applyBorder="1" applyAlignment="1" applyProtection="1">
      <alignment horizontal="right" vertical="center"/>
      <protection/>
    </xf>
    <xf numFmtId="38" fontId="7" fillId="0" borderId="102" xfId="52" applyFont="1" applyFill="1" applyBorder="1" applyAlignment="1" applyProtection="1">
      <alignment horizontal="right" vertical="center"/>
      <protection/>
    </xf>
    <xf numFmtId="38" fontId="0" fillId="0" borderId="105" xfId="52" applyFont="1" applyFill="1" applyBorder="1" applyAlignment="1" applyProtection="1">
      <alignment horizontal="center" vertical="center"/>
      <protection/>
    </xf>
    <xf numFmtId="38" fontId="4" fillId="0" borderId="88" xfId="52" applyFont="1" applyFill="1" applyBorder="1" applyAlignment="1" applyProtection="1">
      <alignment horizontal="right" vertical="center"/>
      <protection/>
    </xf>
    <xf numFmtId="38" fontId="0" fillId="0" borderId="105" xfId="52" applyFont="1" applyFill="1" applyBorder="1" applyAlignment="1" applyProtection="1">
      <alignment horizontal="right" vertical="center"/>
      <protection/>
    </xf>
    <xf numFmtId="38" fontId="4" fillId="0" borderId="106" xfId="52" applyFont="1" applyFill="1" applyBorder="1" applyAlignment="1" applyProtection="1">
      <alignment horizontal="center" vertical="center"/>
      <protection/>
    </xf>
    <xf numFmtId="38" fontId="7" fillId="0" borderId="103" xfId="52" applyFont="1" applyFill="1" applyBorder="1" applyAlignment="1" applyProtection="1">
      <alignment horizontal="center" vertical="center"/>
      <protection/>
    </xf>
    <xf numFmtId="38" fontId="0" fillId="0" borderId="104" xfId="52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 wrapText="1"/>
      <protection/>
    </xf>
    <xf numFmtId="38" fontId="7" fillId="0" borderId="97" xfId="52" applyFont="1" applyFill="1" applyBorder="1" applyAlignment="1" applyProtection="1">
      <alignment horizontal="right" vertical="center"/>
      <protection/>
    </xf>
    <xf numFmtId="38" fontId="4" fillId="0" borderId="103" xfId="52" applyFont="1" applyFill="1" applyBorder="1" applyAlignment="1" applyProtection="1">
      <alignment horizontal="right" vertical="center"/>
      <protection/>
    </xf>
    <xf numFmtId="38" fontId="4" fillId="0" borderId="103" xfId="52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38" fontId="4" fillId="0" borderId="105" xfId="52" applyFont="1" applyFill="1" applyBorder="1" applyAlignment="1" applyProtection="1">
      <alignment horizontal="right" vertical="center"/>
      <protection/>
    </xf>
    <xf numFmtId="38" fontId="7" fillId="0" borderId="62" xfId="52" applyFont="1" applyFill="1" applyBorder="1" applyAlignment="1" applyProtection="1">
      <alignment horizontal="center" vertical="center"/>
      <protection/>
    </xf>
    <xf numFmtId="38" fontId="7" fillId="0" borderId="17" xfId="52" applyFont="1" applyFill="1" applyBorder="1" applyAlignment="1" applyProtection="1">
      <alignment horizontal="center" vertical="center"/>
      <protection/>
    </xf>
    <xf numFmtId="38" fontId="4" fillId="0" borderId="78" xfId="52" applyFont="1" applyFill="1" applyBorder="1" applyAlignment="1" applyProtection="1">
      <alignment horizontal="center" vertical="center"/>
      <protection/>
    </xf>
    <xf numFmtId="38" fontId="7" fillId="0" borderId="79" xfId="52" applyFont="1" applyFill="1" applyBorder="1" applyAlignment="1" applyProtection="1">
      <alignment horizontal="center" vertical="center"/>
      <protection/>
    </xf>
    <xf numFmtId="38" fontId="4" fillId="0" borderId="105" xfId="52" applyFont="1" applyFill="1" applyBorder="1" applyAlignment="1" applyProtection="1">
      <alignment horizontal="center" vertical="center"/>
      <protection/>
    </xf>
    <xf numFmtId="38" fontId="4" fillId="0" borderId="62" xfId="52" applyFont="1" applyFill="1" applyBorder="1" applyAlignment="1" applyProtection="1">
      <alignment horizontal="right" vertical="center"/>
      <protection/>
    </xf>
    <xf numFmtId="38" fontId="4" fillId="0" borderId="107" xfId="52" applyFont="1" applyFill="1" applyBorder="1" applyAlignment="1" applyProtection="1">
      <alignment horizontal="right" vertical="center"/>
      <protection/>
    </xf>
    <xf numFmtId="38" fontId="7" fillId="0" borderId="107" xfId="52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 shrinkToFit="1"/>
      <protection/>
    </xf>
    <xf numFmtId="0" fontId="6" fillId="0" borderId="62" xfId="66" applyFont="1" applyFill="1" applyBorder="1" applyAlignment="1" applyProtection="1">
      <alignment horizontal="left" vertical="center" shrinkToFit="1"/>
      <protection/>
    </xf>
    <xf numFmtId="0" fontId="6" fillId="0" borderId="62" xfId="66" applyFont="1" applyFill="1" applyBorder="1" applyAlignment="1" applyProtection="1">
      <alignment horizontal="center" vertical="center"/>
      <protection/>
    </xf>
    <xf numFmtId="0" fontId="0" fillId="0" borderId="62" xfId="66" applyFont="1" applyFill="1" applyBorder="1" applyAlignment="1" applyProtection="1">
      <alignment horizontal="distributed" vertical="center"/>
      <protection/>
    </xf>
    <xf numFmtId="0" fontId="0" fillId="0" borderId="62" xfId="66" applyFont="1" applyFill="1" applyBorder="1" applyAlignment="1" applyProtection="1">
      <alignment horizontal="distributed" vertical="center" shrinkToFit="1"/>
      <protection/>
    </xf>
    <xf numFmtId="38" fontId="0" fillId="0" borderId="62" xfId="52" applyFont="1" applyFill="1" applyBorder="1" applyAlignment="1" applyProtection="1">
      <alignment horizontal="distributed" vertical="center"/>
      <protection/>
    </xf>
    <xf numFmtId="38" fontId="6" fillId="0" borderId="62" xfId="52" applyFont="1" applyFill="1" applyBorder="1" applyAlignment="1" applyProtection="1">
      <alignment horizontal="center" vertical="center"/>
      <protection/>
    </xf>
    <xf numFmtId="0" fontId="0" fillId="0" borderId="62" xfId="66" applyFill="1" applyBorder="1" applyAlignment="1" applyProtection="1">
      <alignment horizontal="distributed" vertical="center" shrinkToFit="1"/>
      <protection/>
    </xf>
    <xf numFmtId="0" fontId="0" fillId="0" borderId="62" xfId="66" applyFont="1" applyFill="1" applyBorder="1" applyAlignment="1" applyProtection="1">
      <alignment horizontal="distributed" vertical="center"/>
      <protection/>
    </xf>
    <xf numFmtId="0" fontId="8" fillId="0" borderId="62" xfId="66" applyFont="1" applyFill="1" applyBorder="1" applyAlignment="1" applyProtection="1">
      <alignment horizontal="distributed" vertical="center"/>
      <protection/>
    </xf>
    <xf numFmtId="0" fontId="0" fillId="0" borderId="62" xfId="66" applyFill="1" applyBorder="1" applyAlignment="1" applyProtection="1">
      <alignment horizontal="distributed" vertical="center"/>
      <protection/>
    </xf>
    <xf numFmtId="0" fontId="0" fillId="0" borderId="62" xfId="66" applyFont="1" applyFill="1" applyBorder="1" applyAlignment="1" applyProtection="1">
      <alignment horizontal="center" vertical="center"/>
      <protection/>
    </xf>
    <xf numFmtId="0" fontId="0" fillId="0" borderId="21" xfId="66" applyFont="1" applyFill="1" applyBorder="1" applyAlignment="1" applyProtection="1">
      <alignment horizontal="distributed" vertical="center" shrinkToFit="1"/>
      <protection/>
    </xf>
    <xf numFmtId="38" fontId="7" fillId="0" borderId="80" xfId="52" applyFont="1" applyFill="1" applyBorder="1" applyAlignment="1" applyProtection="1">
      <alignment vertical="center"/>
      <protection/>
    </xf>
    <xf numFmtId="38" fontId="4" fillId="0" borderId="78" xfId="52" applyFont="1" applyFill="1" applyBorder="1" applyAlignment="1" applyProtection="1">
      <alignment horizontal="right" vertical="center"/>
      <protection/>
    </xf>
    <xf numFmtId="38" fontId="4" fillId="0" borderId="79" xfId="52" applyFont="1" applyFill="1" applyBorder="1" applyAlignment="1" applyProtection="1">
      <alignment horizontal="right" vertical="center"/>
      <protection/>
    </xf>
    <xf numFmtId="38" fontId="4" fillId="0" borderId="88" xfId="52" applyFont="1" applyFill="1" applyBorder="1" applyAlignment="1" applyProtection="1">
      <alignment horizontal="center" vertical="center"/>
      <protection/>
    </xf>
    <xf numFmtId="0" fontId="6" fillId="0" borderId="62" xfId="66" applyFont="1" applyFill="1" applyBorder="1" applyAlignment="1" applyProtection="1">
      <alignment horizontal="center" vertical="center" wrapText="1"/>
      <protection/>
    </xf>
    <xf numFmtId="0" fontId="6" fillId="0" borderId="62" xfId="66" applyFont="1" applyFill="1" applyBorder="1" applyAlignment="1" applyProtection="1">
      <alignment horizontal="left" vertical="center"/>
      <protection/>
    </xf>
    <xf numFmtId="38" fontId="4" fillId="0" borderId="105" xfId="52" applyFont="1" applyFill="1" applyBorder="1" applyAlignment="1" applyProtection="1">
      <alignment vertical="center" shrinkToFit="1"/>
      <protection/>
    </xf>
    <xf numFmtId="38" fontId="4" fillId="0" borderId="105" xfId="52" applyFont="1" applyFill="1" applyBorder="1" applyAlignment="1" applyProtection="1">
      <alignment vertical="center"/>
      <protection/>
    </xf>
    <xf numFmtId="0" fontId="6" fillId="0" borderId="89" xfId="0" applyFont="1" applyFill="1" applyBorder="1" applyAlignment="1" applyProtection="1">
      <alignment horizontal="center" vertical="center"/>
      <protection/>
    </xf>
    <xf numFmtId="38" fontId="7" fillId="0" borderId="88" xfId="52" applyFont="1" applyFill="1" applyBorder="1" applyAlignment="1" applyProtection="1">
      <alignment horizontal="center" vertical="center"/>
      <protection/>
    </xf>
    <xf numFmtId="0" fontId="16" fillId="0" borderId="62" xfId="66" applyFont="1" applyFill="1" applyBorder="1" applyAlignment="1" applyProtection="1">
      <alignment horizontal="left" vertical="center" shrinkToFit="1"/>
      <protection/>
    </xf>
    <xf numFmtId="38" fontId="0" fillId="0" borderId="79" xfId="52" applyFont="1" applyFill="1" applyBorder="1" applyAlignment="1" applyProtection="1">
      <alignment horizontal="center" vertical="center"/>
      <protection/>
    </xf>
    <xf numFmtId="0" fontId="8" fillId="0" borderId="79" xfId="66" applyFont="1" applyFill="1" applyBorder="1" applyAlignment="1" applyProtection="1">
      <alignment horizontal="center" vertical="center"/>
      <protection/>
    </xf>
    <xf numFmtId="0" fontId="0" fillId="0" borderId="79" xfId="66" applyFont="1" applyFill="1" applyBorder="1" applyAlignment="1" applyProtection="1">
      <alignment horizontal="center" vertical="center"/>
      <protection/>
    </xf>
    <xf numFmtId="0" fontId="0" fillId="0" borderId="88" xfId="0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62" xfId="0" applyFont="1" applyFill="1" applyBorder="1" applyAlignment="1" applyProtection="1">
      <alignment horizontal="right" vertical="center"/>
      <protection/>
    </xf>
    <xf numFmtId="0" fontId="6" fillId="0" borderId="0" xfId="66" applyFont="1" applyFill="1" applyBorder="1" applyAlignment="1" applyProtection="1">
      <alignment horizontal="center" vertical="center" wrapText="1"/>
      <protection/>
    </xf>
    <xf numFmtId="38" fontId="4" fillId="0" borderId="29" xfId="52" applyFont="1" applyFill="1" applyBorder="1" applyAlignment="1" applyProtection="1">
      <alignment horizontal="right" vertical="center"/>
      <protection/>
    </xf>
    <xf numFmtId="38" fontId="7" fillId="0" borderId="107" xfId="52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left" vertical="center"/>
      <protection/>
    </xf>
    <xf numFmtId="38" fontId="7" fillId="0" borderId="87" xfId="52" applyFont="1" applyFill="1" applyBorder="1" applyAlignment="1" applyProtection="1">
      <alignment horizontal="center" vertical="center"/>
      <protection/>
    </xf>
    <xf numFmtId="38" fontId="4" fillId="0" borderId="98" xfId="52" applyFont="1" applyFill="1" applyBorder="1" applyAlignment="1" applyProtection="1">
      <alignment horizontal="center" vertical="center"/>
      <protection/>
    </xf>
    <xf numFmtId="0" fontId="6" fillId="0" borderId="89" xfId="66" applyFont="1" applyFill="1" applyBorder="1" applyAlignment="1" applyProtection="1">
      <alignment horizontal="center" vertical="center" wrapText="1"/>
      <protection/>
    </xf>
    <xf numFmtId="38" fontId="4" fillId="0" borderId="108" xfId="52" applyFont="1" applyFill="1" applyBorder="1" applyAlignment="1" applyProtection="1">
      <alignment horizontal="right" vertical="center"/>
      <protection/>
    </xf>
    <xf numFmtId="0" fontId="0" fillId="0" borderId="90" xfId="66" applyFont="1" applyFill="1" applyBorder="1" applyAlignment="1" applyProtection="1">
      <alignment horizontal="center" vertical="center"/>
      <protection/>
    </xf>
    <xf numFmtId="0" fontId="8" fillId="0" borderId="89" xfId="66" applyFont="1" applyFill="1" applyBorder="1" applyAlignment="1" applyProtection="1">
      <alignment horizontal="left" vertical="center"/>
      <protection/>
    </xf>
    <xf numFmtId="38" fontId="4" fillId="0" borderId="17" xfId="52" applyFont="1" applyFill="1" applyBorder="1" applyAlignment="1" applyProtection="1">
      <alignment horizontal="right" vertical="center" shrinkToFit="1"/>
      <protection/>
    </xf>
    <xf numFmtId="38" fontId="7" fillId="0" borderId="100" xfId="52" applyFont="1" applyFill="1" applyBorder="1" applyAlignment="1" applyProtection="1">
      <alignment horizontal="center" vertical="center"/>
      <protection/>
    </xf>
    <xf numFmtId="38" fontId="7" fillId="0" borderId="0" xfId="52" applyFont="1" applyFill="1" applyBorder="1" applyAlignment="1" applyProtection="1">
      <alignment horizontal="center" vertical="center"/>
      <protection/>
    </xf>
    <xf numFmtId="38" fontId="7" fillId="0" borderId="90" xfId="52" applyFont="1" applyFill="1" applyBorder="1" applyAlignment="1" applyProtection="1">
      <alignment horizontal="center" vertical="center"/>
      <protection/>
    </xf>
    <xf numFmtId="0" fontId="6" fillId="0" borderId="79" xfId="66" applyFont="1" applyFill="1" applyBorder="1" applyAlignment="1" applyProtection="1">
      <alignment horizontal="center" vertical="center" wrapText="1"/>
      <protection/>
    </xf>
    <xf numFmtId="38" fontId="4" fillId="0" borderId="62" xfId="52" applyFont="1" applyFill="1" applyBorder="1" applyAlignment="1" applyProtection="1">
      <alignment horizontal="right" vertical="center" shrinkToFit="1"/>
      <protection/>
    </xf>
    <xf numFmtId="0" fontId="6" fillId="0" borderId="79" xfId="66" applyFont="1" applyFill="1" applyBorder="1" applyAlignment="1" applyProtection="1">
      <alignment horizontal="center" vertical="center"/>
      <protection/>
    </xf>
    <xf numFmtId="0" fontId="0" fillId="0" borderId="62" xfId="66" applyFont="1" applyFill="1" applyBorder="1" applyAlignment="1" applyProtection="1">
      <alignment horizontal="distributed" vertical="center" shrinkToFit="1"/>
      <protection/>
    </xf>
    <xf numFmtId="0" fontId="6" fillId="0" borderId="62" xfId="66" applyFont="1" applyFill="1" applyBorder="1" applyAlignment="1" applyProtection="1">
      <alignment horizontal="center" vertical="center" shrinkToFit="1"/>
      <protection/>
    </xf>
    <xf numFmtId="0" fontId="8" fillId="0" borderId="79" xfId="66" applyFont="1" applyFill="1" applyBorder="1" applyAlignment="1" applyProtection="1">
      <alignment horizontal="left" vertical="center"/>
      <protection/>
    </xf>
    <xf numFmtId="0" fontId="6" fillId="0" borderId="79" xfId="66" applyFont="1" applyFill="1" applyBorder="1" applyAlignment="1" applyProtection="1">
      <alignment horizontal="left" vertical="center"/>
      <protection/>
    </xf>
    <xf numFmtId="0" fontId="0" fillId="0" borderId="93" xfId="66" applyFont="1" applyFill="1" applyBorder="1" applyAlignment="1" applyProtection="1">
      <alignment horizontal="distributed" vertical="center" shrinkToFit="1"/>
      <protection/>
    </xf>
    <xf numFmtId="0" fontId="6" fillId="0" borderId="94" xfId="66" applyFont="1" applyFill="1" applyBorder="1" applyAlignment="1" applyProtection="1">
      <alignment horizontal="center" vertical="center"/>
      <protection/>
    </xf>
    <xf numFmtId="38" fontId="7" fillId="0" borderId="93" xfId="52" applyFont="1" applyFill="1" applyBorder="1" applyAlignment="1" applyProtection="1">
      <alignment horizontal="right" vertical="center"/>
      <protection/>
    </xf>
    <xf numFmtId="38" fontId="4" fillId="0" borderId="86" xfId="52" applyFont="1" applyFill="1" applyBorder="1" applyAlignment="1" applyProtection="1">
      <alignment horizontal="right" vertical="center"/>
      <protection/>
    </xf>
    <xf numFmtId="38" fontId="7" fillId="0" borderId="109" xfId="52" applyFont="1" applyFill="1" applyBorder="1" applyAlignment="1" applyProtection="1">
      <alignment horizontal="right" vertical="center"/>
      <protection/>
    </xf>
    <xf numFmtId="0" fontId="0" fillId="0" borderId="11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38" fontId="7" fillId="0" borderId="70" xfId="53" applyFont="1" applyFill="1" applyBorder="1" applyAlignment="1" applyProtection="1">
      <alignment horizontal="right" vertical="center"/>
      <protection/>
    </xf>
    <xf numFmtId="38" fontId="7" fillId="0" borderId="90" xfId="53" applyFont="1" applyFill="1" applyBorder="1" applyAlignment="1" applyProtection="1">
      <alignment horizontal="right" vertical="center"/>
      <protection/>
    </xf>
    <xf numFmtId="38" fontId="7" fillId="0" borderId="69" xfId="0" applyNumberFormat="1" applyFont="1" applyFill="1" applyBorder="1" applyAlignment="1" applyProtection="1">
      <alignment vertical="center"/>
      <protection/>
    </xf>
    <xf numFmtId="38" fontId="4" fillId="0" borderId="29" xfId="53" applyFont="1" applyFill="1" applyBorder="1" applyAlignment="1" applyProtection="1">
      <alignment horizontal="right" vertical="center"/>
      <protection/>
    </xf>
    <xf numFmtId="38" fontId="7" fillId="0" borderId="88" xfId="53" applyFont="1" applyFill="1" applyBorder="1" applyAlignment="1" applyProtection="1">
      <alignment horizontal="right" vertical="center"/>
      <protection/>
    </xf>
    <xf numFmtId="38" fontId="7" fillId="0" borderId="69" xfId="53" applyFont="1" applyFill="1" applyBorder="1" applyAlignment="1" applyProtection="1">
      <alignment horizontal="right" vertical="center"/>
      <protection/>
    </xf>
    <xf numFmtId="38" fontId="4" fillId="0" borderId="32" xfId="53" applyFont="1" applyFill="1" applyBorder="1" applyAlignment="1" applyProtection="1">
      <alignment horizontal="right" vertical="center"/>
      <protection/>
    </xf>
    <xf numFmtId="38" fontId="7" fillId="0" borderId="100" xfId="53" applyFont="1" applyFill="1" applyBorder="1" applyAlignment="1" applyProtection="1">
      <alignment horizontal="right" vertical="center"/>
      <protection/>
    </xf>
    <xf numFmtId="38" fontId="4" fillId="0" borderId="0" xfId="53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4" fillId="0" borderId="95" xfId="53" applyFont="1" applyFill="1" applyBorder="1" applyAlignment="1" applyProtection="1">
      <alignment horizontal="right" vertical="center"/>
      <protection/>
    </xf>
    <xf numFmtId="38" fontId="4" fillId="0" borderId="17" xfId="53" applyFont="1" applyFill="1" applyBorder="1" applyAlignment="1" applyProtection="1">
      <alignment horizontal="right" vertical="center"/>
      <protection/>
    </xf>
    <xf numFmtId="38" fontId="7" fillId="0" borderId="80" xfId="53" applyFont="1" applyFill="1" applyBorder="1" applyAlignment="1" applyProtection="1">
      <alignment horizontal="right" vertical="center"/>
      <protection/>
    </xf>
    <xf numFmtId="38" fontId="7" fillId="0" borderId="79" xfId="53" applyFont="1" applyFill="1" applyBorder="1" applyAlignment="1" applyProtection="1">
      <alignment horizontal="right" vertical="center"/>
      <protection/>
    </xf>
    <xf numFmtId="38" fontId="7" fillId="0" borderId="62" xfId="53" applyFont="1" applyFill="1" applyBorder="1" applyAlignment="1" applyProtection="1">
      <alignment horizontal="right" vertical="center"/>
      <protection/>
    </xf>
    <xf numFmtId="0" fontId="6" fillId="0" borderId="79" xfId="0" applyFont="1" applyFill="1" applyBorder="1" applyAlignment="1" applyProtection="1">
      <alignment horizontal="center" vertical="center" wrapText="1" shrinkToFit="1"/>
      <protection/>
    </xf>
    <xf numFmtId="38" fontId="4" fillId="0" borderId="62" xfId="53" applyFont="1" applyFill="1" applyBorder="1" applyAlignment="1" applyProtection="1">
      <alignment horizontal="right" vertical="center"/>
      <protection/>
    </xf>
    <xf numFmtId="0" fontId="0" fillId="0" borderId="62" xfId="0" applyFill="1" applyBorder="1" applyAlignment="1" applyProtection="1">
      <alignment vertical="center"/>
      <protection/>
    </xf>
    <xf numFmtId="38" fontId="4" fillId="0" borderId="98" xfId="53" applyFont="1" applyFill="1" applyBorder="1" applyAlignment="1" applyProtection="1">
      <alignment horizontal="right" vertical="center"/>
      <protection/>
    </xf>
    <xf numFmtId="0" fontId="0" fillId="0" borderId="63" xfId="0" applyFill="1" applyBorder="1" applyAlignment="1" applyProtection="1">
      <alignment vertical="center"/>
      <protection/>
    </xf>
    <xf numFmtId="0" fontId="21" fillId="0" borderId="62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 wrapText="1" shrinkToFit="1"/>
      <protection/>
    </xf>
    <xf numFmtId="38" fontId="4" fillId="0" borderId="65" xfId="53" applyFont="1" applyFill="1" applyBorder="1" applyAlignment="1" applyProtection="1">
      <alignment horizontal="right" vertical="center"/>
      <protection/>
    </xf>
    <xf numFmtId="38" fontId="7" fillId="0" borderId="62" xfId="53" applyFont="1" applyFill="1" applyBorder="1" applyAlignment="1" applyProtection="1">
      <alignment horizontal="center" vertical="center"/>
      <protection/>
    </xf>
    <xf numFmtId="38" fontId="0" fillId="0" borderId="80" xfId="53" applyFont="1" applyFill="1" applyBorder="1" applyAlignment="1" applyProtection="1">
      <alignment horizontal="center" vertical="center"/>
      <protection/>
    </xf>
    <xf numFmtId="38" fontId="0" fillId="0" borderId="111" xfId="53" applyFont="1" applyFill="1" applyBorder="1" applyAlignment="1" applyProtection="1">
      <alignment horizontal="right" vertical="center"/>
      <protection/>
    </xf>
    <xf numFmtId="38" fontId="0" fillId="0" borderId="98" xfId="53" applyFont="1" applyFill="1" applyBorder="1" applyAlignment="1" applyProtection="1">
      <alignment horizontal="right" vertical="center"/>
      <protection/>
    </xf>
    <xf numFmtId="38" fontId="4" fillId="0" borderId="112" xfId="53" applyFont="1" applyFill="1" applyBorder="1" applyAlignment="1" applyProtection="1">
      <alignment horizontal="right" vertical="center"/>
      <protection/>
    </xf>
    <xf numFmtId="38" fontId="0" fillId="0" borderId="92" xfId="53" applyFont="1" applyFill="1" applyBorder="1" applyAlignment="1" applyProtection="1">
      <alignment horizontal="right" vertical="center"/>
      <protection/>
    </xf>
    <xf numFmtId="38" fontId="0" fillId="0" borderId="62" xfId="53" applyFont="1" applyFill="1" applyBorder="1" applyAlignment="1" applyProtection="1">
      <alignment horizontal="right" vertical="center"/>
      <protection/>
    </xf>
    <xf numFmtId="38" fontId="0" fillId="0" borderId="67" xfId="53" applyFont="1" applyFill="1" applyBorder="1" applyAlignment="1" applyProtection="1">
      <alignment horizontal="right" vertical="center"/>
      <protection/>
    </xf>
    <xf numFmtId="0" fontId="6" fillId="0" borderId="83" xfId="0" applyFont="1" applyFill="1" applyBorder="1" applyAlignment="1" applyProtection="1">
      <alignment horizontal="center" vertical="center" wrapText="1" shrinkToFit="1"/>
      <protection/>
    </xf>
    <xf numFmtId="38" fontId="0" fillId="0" borderId="113" xfId="53" applyFont="1" applyFill="1" applyBorder="1" applyAlignment="1" applyProtection="1">
      <alignment horizontal="right" vertical="center"/>
      <protection/>
    </xf>
    <xf numFmtId="38" fontId="7" fillId="0" borderId="67" xfId="53" applyFont="1" applyFill="1" applyBorder="1" applyAlignment="1" applyProtection="1">
      <alignment horizontal="center" vertical="center"/>
      <protection/>
    </xf>
    <xf numFmtId="38" fontId="0" fillId="0" borderId="84" xfId="53" applyFont="1" applyFill="1" applyBorder="1" applyAlignment="1" applyProtection="1">
      <alignment horizontal="center" vertical="center"/>
      <protection/>
    </xf>
    <xf numFmtId="38" fontId="4" fillId="0" borderId="113" xfId="53" applyFont="1" applyFill="1" applyBorder="1" applyAlignment="1" applyProtection="1">
      <alignment horizontal="right" vertical="center"/>
      <protection/>
    </xf>
    <xf numFmtId="38" fontId="0" fillId="0" borderId="29" xfId="53" applyFont="1" applyFill="1" applyBorder="1" applyAlignment="1" applyProtection="1">
      <alignment horizontal="right" vertical="center"/>
      <protection/>
    </xf>
    <xf numFmtId="38" fontId="0" fillId="0" borderId="31" xfId="53" applyFont="1" applyFill="1" applyBorder="1" applyAlignment="1" applyProtection="1">
      <alignment horizontal="right" vertical="center"/>
      <protection/>
    </xf>
    <xf numFmtId="0" fontId="8" fillId="0" borderId="42" xfId="0" applyFont="1" applyFill="1" applyBorder="1" applyAlignment="1" applyProtection="1">
      <alignment vertical="center" shrinkToFit="1"/>
      <protection/>
    </xf>
    <xf numFmtId="38" fontId="0" fillId="0" borderId="89" xfId="52" applyFont="1" applyFill="1" applyBorder="1" applyAlignment="1" applyProtection="1">
      <alignment horizontal="center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0" fontId="6" fillId="0" borderId="62" xfId="66" applyFont="1" applyFill="1" applyBorder="1" applyAlignment="1" applyProtection="1">
      <alignment horizontal="center" vertical="center" wrapText="1" shrinkToFit="1"/>
      <protection/>
    </xf>
    <xf numFmtId="0" fontId="6" fillId="0" borderId="90" xfId="0" applyFont="1" applyFill="1" applyBorder="1" applyAlignment="1" applyProtection="1">
      <alignment horizontal="center" vertical="center" wrapText="1"/>
      <protection/>
    </xf>
    <xf numFmtId="0" fontId="0" fillId="0" borderId="96" xfId="0" applyFill="1" applyBorder="1" applyAlignment="1" applyProtection="1">
      <alignment horizontal="center" vertical="center"/>
      <protection/>
    </xf>
    <xf numFmtId="38" fontId="4" fillId="0" borderId="80" xfId="52" applyFont="1" applyFill="1" applyBorder="1" applyAlignment="1" applyProtection="1">
      <alignment horizontal="center" vertical="center"/>
      <protection/>
    </xf>
    <xf numFmtId="38" fontId="4" fillId="0" borderId="97" xfId="52" applyFont="1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left" vertical="center"/>
      <protection/>
    </xf>
    <xf numFmtId="38" fontId="0" fillId="0" borderId="32" xfId="52" applyFont="1" applyFill="1" applyBorder="1" applyAlignment="1" applyProtection="1">
      <alignment horizontal="right" vertical="center"/>
      <protection/>
    </xf>
    <xf numFmtId="38" fontId="0" fillId="0" borderId="98" xfId="52" applyFont="1" applyFill="1" applyBorder="1" applyAlignment="1" applyProtection="1">
      <alignment horizontal="right" vertical="center"/>
      <protection/>
    </xf>
    <xf numFmtId="38" fontId="4" fillId="0" borderId="90" xfId="52" applyFont="1" applyFill="1" applyBorder="1" applyAlignment="1" applyProtection="1">
      <alignment horizontal="right" vertical="center"/>
      <protection/>
    </xf>
    <xf numFmtId="38" fontId="4" fillId="0" borderId="62" xfId="52" applyFont="1" applyFill="1" applyBorder="1" applyAlignment="1" applyProtection="1">
      <alignment horizontal="center" vertical="center"/>
      <protection/>
    </xf>
    <xf numFmtId="38" fontId="4" fillId="0" borderId="0" xfId="52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 shrinkToFit="1"/>
      <protection/>
    </xf>
    <xf numFmtId="0" fontId="0" fillId="0" borderId="62" xfId="66" applyFont="1" applyFill="1" applyBorder="1" applyAlignment="1" applyProtection="1">
      <alignment horizontal="left" vertical="center" shrinkToFit="1"/>
      <protection/>
    </xf>
    <xf numFmtId="0" fontId="6" fillId="0" borderId="63" xfId="0" applyFont="1" applyFill="1" applyBorder="1" applyAlignment="1" applyProtection="1">
      <alignment horizontal="center" vertical="center" shrinkToFit="1"/>
      <protection/>
    </xf>
    <xf numFmtId="38" fontId="7" fillId="0" borderId="62" xfId="52" applyFont="1" applyFill="1" applyBorder="1" applyAlignment="1" applyProtection="1">
      <alignment vertical="center"/>
      <protection/>
    </xf>
    <xf numFmtId="38" fontId="4" fillId="0" borderId="32" xfId="52" applyFont="1" applyFill="1" applyBorder="1" applyAlignment="1" applyProtection="1">
      <alignment horizontal="center" vertical="center"/>
      <protection/>
    </xf>
    <xf numFmtId="38" fontId="7" fillId="0" borderId="29" xfId="0" applyNumberFormat="1" applyFont="1" applyFill="1" applyBorder="1" applyAlignment="1" applyProtection="1">
      <alignment vertical="center"/>
      <protection/>
    </xf>
    <xf numFmtId="38" fontId="0" fillId="0" borderId="95" xfId="52" applyFont="1" applyFill="1" applyBorder="1" applyAlignment="1" applyProtection="1">
      <alignment horizontal="right" vertical="center"/>
      <protection/>
    </xf>
    <xf numFmtId="38" fontId="0" fillId="0" borderId="78" xfId="52" applyFont="1" applyFill="1" applyBorder="1" applyAlignment="1" applyProtection="1">
      <alignment horizontal="right" vertical="center"/>
      <protection/>
    </xf>
    <xf numFmtId="38" fontId="0" fillId="0" borderId="68" xfId="52" applyFont="1" applyFill="1" applyBorder="1" applyAlignment="1" applyProtection="1">
      <alignment horizontal="right" vertical="center"/>
      <protection/>
    </xf>
    <xf numFmtId="38" fontId="7" fillId="0" borderId="80" xfId="52" applyFont="1" applyFill="1" applyBorder="1" applyAlignment="1" applyProtection="1">
      <alignment horizontal="center" vertical="center"/>
      <protection/>
    </xf>
    <xf numFmtId="38" fontId="7" fillId="0" borderId="97" xfId="52" applyFont="1" applyFill="1" applyBorder="1" applyAlignment="1" applyProtection="1">
      <alignment horizontal="center" vertical="center"/>
      <protection/>
    </xf>
    <xf numFmtId="0" fontId="8" fillId="0" borderId="94" xfId="66" applyFont="1" applyFill="1" applyBorder="1" applyAlignment="1" applyProtection="1">
      <alignment horizontal="center" vertical="center" shrinkToFit="1"/>
      <protection/>
    </xf>
    <xf numFmtId="0" fontId="0" fillId="0" borderId="64" xfId="0" applyFill="1" applyBorder="1" applyAlignment="1" applyProtection="1">
      <alignment horizontal="center" vertical="center" shrinkToFit="1"/>
      <protection/>
    </xf>
    <xf numFmtId="0" fontId="0" fillId="0" borderId="92" xfId="66" applyFont="1" applyFill="1" applyBorder="1" applyAlignment="1" applyProtection="1">
      <alignment horizontal="distributed" vertical="center"/>
      <protection/>
    </xf>
    <xf numFmtId="0" fontId="6" fillId="0" borderId="92" xfId="66" applyFont="1" applyFill="1" applyBorder="1" applyAlignment="1" applyProtection="1">
      <alignment horizontal="center" vertical="center"/>
      <protection/>
    </xf>
    <xf numFmtId="38" fontId="4" fillId="0" borderId="95" xfId="52" applyFont="1" applyFill="1" applyBorder="1" applyAlignment="1" applyProtection="1">
      <alignment horizontal="center" vertical="center"/>
      <protection/>
    </xf>
    <xf numFmtId="0" fontId="0" fillId="0" borderId="67" xfId="66" applyFont="1" applyFill="1" applyBorder="1" applyAlignment="1" applyProtection="1">
      <alignment horizontal="center" vertical="center"/>
      <protection/>
    </xf>
    <xf numFmtId="0" fontId="0" fillId="0" borderId="83" xfId="66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distributed" vertical="center" shrinkToFit="1"/>
      <protection/>
    </xf>
    <xf numFmtId="38" fontId="8" fillId="0" borderId="18" xfId="52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0" fillId="0" borderId="89" xfId="66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right" vertical="center" shrinkToFit="1"/>
      <protection/>
    </xf>
    <xf numFmtId="0" fontId="0" fillId="0" borderId="39" xfId="0" applyFill="1" applyBorder="1" applyAlignment="1" applyProtection="1">
      <alignment horizontal="right" vertical="center"/>
      <protection/>
    </xf>
    <xf numFmtId="0" fontId="16" fillId="0" borderId="62" xfId="0" applyFont="1" applyFill="1" applyBorder="1" applyAlignment="1" applyProtection="1">
      <alignment horizontal="left" vertical="center"/>
      <protection/>
    </xf>
    <xf numFmtId="38" fontId="4" fillId="0" borderId="98" xfId="52" applyFont="1" applyFill="1" applyBorder="1" applyAlignment="1" applyProtection="1">
      <alignment horizontal="right" vertical="center"/>
      <protection locked="0"/>
    </xf>
    <xf numFmtId="38" fontId="7" fillId="0" borderId="65" xfId="53" applyFont="1" applyFill="1" applyBorder="1" applyAlignment="1" applyProtection="1">
      <alignment horizontal="right" vertical="center"/>
      <protection/>
    </xf>
    <xf numFmtId="38" fontId="7" fillId="0" borderId="67" xfId="53" applyFont="1" applyFill="1" applyBorder="1" applyAlignment="1" applyProtection="1">
      <alignment horizontal="right" vertical="center"/>
      <protection/>
    </xf>
    <xf numFmtId="0" fontId="6" fillId="0" borderId="21" xfId="66" applyFont="1" applyFill="1" applyBorder="1" applyAlignment="1" applyProtection="1">
      <alignment horizontal="center" vertical="center"/>
      <protection/>
    </xf>
    <xf numFmtId="38" fontId="4" fillId="0" borderId="78" xfId="52" applyFont="1" applyFill="1" applyBorder="1" applyAlignment="1" applyProtection="1">
      <alignment horizontal="right" vertical="center"/>
      <protection locked="0"/>
    </xf>
    <xf numFmtId="0" fontId="6" fillId="0" borderId="102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vertical="center"/>
      <protection/>
    </xf>
    <xf numFmtId="0" fontId="0" fillId="0" borderId="87" xfId="0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horizontal="distributed" vertical="center"/>
      <protection/>
    </xf>
    <xf numFmtId="38" fontId="4" fillId="0" borderId="62" xfId="53" applyFont="1" applyFill="1" applyBorder="1" applyAlignment="1" applyProtection="1">
      <alignment horizontal="right" vertical="center"/>
      <protection locked="0"/>
    </xf>
    <xf numFmtId="0" fontId="22" fillId="0" borderId="62" xfId="0" applyFont="1" applyFill="1" applyBorder="1" applyAlignment="1" applyProtection="1">
      <alignment horizontal="distributed" vertical="center"/>
      <protection/>
    </xf>
    <xf numFmtId="38" fontId="4" fillId="0" borderId="96" xfId="52" applyFont="1" applyFill="1" applyBorder="1" applyAlignment="1" applyProtection="1">
      <alignment horizontal="right" vertical="center"/>
      <protection locked="0"/>
    </xf>
    <xf numFmtId="38" fontId="4" fillId="0" borderId="62" xfId="52" applyFont="1" applyFill="1" applyBorder="1" applyAlignment="1" applyProtection="1">
      <alignment horizontal="right" vertical="center"/>
      <protection locked="0"/>
    </xf>
    <xf numFmtId="0" fontId="0" fillId="0" borderId="89" xfId="0" applyFill="1" applyBorder="1" applyAlignment="1" applyProtection="1">
      <alignment horizontal="center" vertical="center" shrinkToFi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63" fillId="0" borderId="0" xfId="68" applyFont="1" applyAlignment="1">
      <alignment vertical="center"/>
      <protection/>
    </xf>
    <xf numFmtId="0" fontId="46" fillId="0" borderId="0" xfId="68" applyFont="1">
      <alignment vertical="center"/>
      <protection/>
    </xf>
    <xf numFmtId="0" fontId="64" fillId="0" borderId="0" xfId="68" applyFont="1" applyAlignment="1">
      <alignment vertical="center"/>
      <protection/>
    </xf>
    <xf numFmtId="0" fontId="46" fillId="0" borderId="0" xfId="68" applyFont="1" applyAlignment="1">
      <alignment vertical="center"/>
      <protection/>
    </xf>
    <xf numFmtId="0" fontId="65" fillId="0" borderId="0" xfId="68" applyFont="1" applyAlignment="1">
      <alignment horizontal="right" vertical="center"/>
      <protection/>
    </xf>
    <xf numFmtId="49" fontId="65" fillId="0" borderId="0" xfId="68" applyNumberFormat="1" applyFont="1" applyAlignment="1" quotePrefix="1">
      <alignment vertical="center"/>
      <protection/>
    </xf>
    <xf numFmtId="0" fontId="46" fillId="0" borderId="40" xfId="68" applyFont="1" applyBorder="1" applyAlignment="1">
      <alignment vertical="center"/>
      <protection/>
    </xf>
    <xf numFmtId="0" fontId="46" fillId="0" borderId="21" xfId="68" applyFont="1" applyBorder="1" applyAlignment="1">
      <alignment vertical="center"/>
      <protection/>
    </xf>
    <xf numFmtId="0" fontId="65" fillId="0" borderId="99" xfId="68" applyFont="1" applyBorder="1" applyAlignment="1">
      <alignment horizontal="center" vertical="center"/>
      <protection/>
    </xf>
    <xf numFmtId="0" fontId="65" fillId="0" borderId="96" xfId="68" applyFont="1" applyBorder="1" applyAlignment="1">
      <alignment horizontal="center" vertical="center"/>
      <protection/>
    </xf>
    <xf numFmtId="0" fontId="46" fillId="0" borderId="16" xfId="68" applyFont="1" applyBorder="1" applyAlignment="1">
      <alignment vertical="center"/>
      <protection/>
    </xf>
    <xf numFmtId="0" fontId="46" fillId="0" borderId="17" xfId="68" applyFont="1" applyBorder="1" applyAlignment="1">
      <alignment vertical="center"/>
      <protection/>
    </xf>
    <xf numFmtId="0" fontId="65" fillId="0" borderId="114" xfId="68" applyFont="1" applyBorder="1" applyAlignment="1">
      <alignment horizontal="center" vertical="center"/>
      <protection/>
    </xf>
    <xf numFmtId="0" fontId="65" fillId="0" borderId="107" xfId="68" applyFont="1" applyBorder="1" applyAlignment="1">
      <alignment horizontal="center" vertical="center"/>
      <protection/>
    </xf>
    <xf numFmtId="0" fontId="65" fillId="0" borderId="103" xfId="68" applyFont="1" applyBorder="1" applyAlignment="1">
      <alignment horizontal="center" vertical="center"/>
      <protection/>
    </xf>
    <xf numFmtId="0" fontId="65" fillId="0" borderId="73" xfId="68" applyFont="1" applyBorder="1" applyAlignment="1">
      <alignment horizontal="center" vertical="center"/>
      <protection/>
    </xf>
    <xf numFmtId="2" fontId="46" fillId="0" borderId="115" xfId="68" applyNumberFormat="1" applyFont="1" applyBorder="1" applyAlignment="1">
      <alignment vertical="center"/>
      <protection/>
    </xf>
    <xf numFmtId="2" fontId="46" fillId="0" borderId="116" xfId="68" applyNumberFormat="1" applyFont="1" applyBorder="1" applyAlignment="1">
      <alignment vertical="center"/>
      <protection/>
    </xf>
    <xf numFmtId="2" fontId="46" fillId="0" borderId="75" xfId="68" applyNumberFormat="1" applyFont="1" applyBorder="1" applyAlignment="1">
      <alignment vertical="center"/>
      <protection/>
    </xf>
    <xf numFmtId="2" fontId="46" fillId="0" borderId="117" xfId="68" applyNumberFormat="1" applyFont="1" applyBorder="1" applyAlignment="1">
      <alignment vertical="center"/>
      <protection/>
    </xf>
    <xf numFmtId="2" fontId="46" fillId="0" borderId="76" xfId="68" applyNumberFormat="1" applyFont="1" applyBorder="1" applyAlignment="1">
      <alignment vertical="center"/>
      <protection/>
    </xf>
    <xf numFmtId="0" fontId="65" fillId="0" borderId="77" xfId="68" applyFont="1" applyBorder="1" applyAlignment="1">
      <alignment horizontal="center" vertical="center"/>
      <protection/>
    </xf>
    <xf numFmtId="2" fontId="46" fillId="0" borderId="118" xfId="68" applyNumberFormat="1" applyFont="1" applyBorder="1" applyAlignment="1">
      <alignment vertical="center"/>
      <protection/>
    </xf>
    <xf numFmtId="2" fontId="46" fillId="0" borderId="119" xfId="68" applyNumberFormat="1" applyFont="1" applyBorder="1" applyAlignment="1">
      <alignment vertical="center"/>
      <protection/>
    </xf>
    <xf numFmtId="2" fontId="46" fillId="0" borderId="79" xfId="68" applyNumberFormat="1" applyFont="1" applyBorder="1" applyAlignment="1">
      <alignment vertical="center"/>
      <protection/>
    </xf>
    <xf numFmtId="2" fontId="46" fillId="0" borderId="87" xfId="68" applyNumberFormat="1" applyFont="1" applyBorder="1" applyAlignment="1">
      <alignment vertical="center"/>
      <protection/>
    </xf>
    <xf numFmtId="2" fontId="46" fillId="0" borderId="80" xfId="68" applyNumberFormat="1" applyFont="1" applyBorder="1" applyAlignment="1">
      <alignment vertical="center"/>
      <protection/>
    </xf>
    <xf numFmtId="0" fontId="65" fillId="0" borderId="91" xfId="68" applyFont="1" applyBorder="1" applyAlignment="1">
      <alignment horizontal="distributed" vertical="center"/>
      <protection/>
    </xf>
    <xf numFmtId="2" fontId="46" fillId="0" borderId="120" xfId="68" applyNumberFormat="1" applyFont="1" applyBorder="1" applyAlignment="1">
      <alignment vertical="center"/>
      <protection/>
    </xf>
    <xf numFmtId="2" fontId="46" fillId="0" borderId="121" xfId="68" applyNumberFormat="1" applyFont="1" applyBorder="1" applyAlignment="1">
      <alignment vertical="center"/>
      <protection/>
    </xf>
    <xf numFmtId="0" fontId="65" fillId="28" borderId="122" xfId="68" applyFont="1" applyFill="1" applyBorder="1" applyAlignment="1">
      <alignment horizontal="distributed" vertical="center"/>
      <protection/>
    </xf>
    <xf numFmtId="2" fontId="46" fillId="28" borderId="75" xfId="68" applyNumberFormat="1" applyFont="1" applyFill="1" applyBorder="1" applyAlignment="1">
      <alignment vertical="center"/>
      <protection/>
    </xf>
    <xf numFmtId="2" fontId="46" fillId="28" borderId="117" xfId="68" applyNumberFormat="1" applyFont="1" applyFill="1" applyBorder="1" applyAlignment="1">
      <alignment vertical="center"/>
      <protection/>
    </xf>
    <xf numFmtId="2" fontId="46" fillId="28" borderId="87" xfId="68" applyNumberFormat="1" applyFont="1" applyFill="1" applyBorder="1" applyAlignment="1">
      <alignment vertical="center"/>
      <protection/>
    </xf>
    <xf numFmtId="2" fontId="46" fillId="28" borderId="80" xfId="68" applyNumberFormat="1" applyFont="1" applyFill="1" applyBorder="1" applyAlignment="1">
      <alignment vertical="center"/>
      <protection/>
    </xf>
    <xf numFmtId="0" fontId="65" fillId="0" borderId="100" xfId="68" applyFont="1" applyBorder="1" applyAlignment="1">
      <alignment horizontal="distributed" vertical="center"/>
      <protection/>
    </xf>
    <xf numFmtId="2" fontId="46" fillId="28" borderId="79" xfId="68" applyNumberFormat="1" applyFont="1" applyFill="1" applyBorder="1" applyAlignment="1">
      <alignment vertical="center"/>
      <protection/>
    </xf>
    <xf numFmtId="2" fontId="46" fillId="28" borderId="83" xfId="68" applyNumberFormat="1" applyFont="1" applyFill="1" applyBorder="1" applyAlignment="1">
      <alignment vertical="center"/>
      <protection/>
    </xf>
    <xf numFmtId="2" fontId="46" fillId="28" borderId="91" xfId="68" applyNumberFormat="1" applyFont="1" applyFill="1" applyBorder="1" applyAlignment="1">
      <alignment vertical="center"/>
      <protection/>
    </xf>
    <xf numFmtId="2" fontId="46" fillId="28" borderId="84" xfId="68" applyNumberFormat="1" applyFont="1" applyFill="1" applyBorder="1" applyAlignment="1">
      <alignment vertical="center"/>
      <protection/>
    </xf>
    <xf numFmtId="2" fontId="46" fillId="0" borderId="78" xfId="68" applyNumberFormat="1" applyFont="1" applyBorder="1" applyAlignment="1">
      <alignment vertical="center"/>
      <protection/>
    </xf>
    <xf numFmtId="2" fontId="46" fillId="28" borderId="109" xfId="68" applyNumberFormat="1" applyFont="1" applyFill="1" applyBorder="1" applyAlignment="1">
      <alignment vertical="center"/>
      <protection/>
    </xf>
    <xf numFmtId="2" fontId="46" fillId="28" borderId="86" xfId="68" applyNumberFormat="1" applyFont="1" applyFill="1" applyBorder="1" applyAlignment="1">
      <alignment vertical="center"/>
      <protection/>
    </xf>
    <xf numFmtId="0" fontId="65" fillId="0" borderId="123" xfId="68" applyFont="1" applyBorder="1" applyAlignment="1">
      <alignment horizontal="center" vertical="center"/>
      <protection/>
    </xf>
    <xf numFmtId="2" fontId="46" fillId="0" borderId="115" xfId="68" applyNumberFormat="1" applyFont="1" applyFill="1" applyBorder="1" applyAlignment="1">
      <alignment vertical="center"/>
      <protection/>
    </xf>
    <xf numFmtId="2" fontId="46" fillId="0" borderId="116" xfId="68" applyNumberFormat="1" applyFont="1" applyFill="1" applyBorder="1" applyAlignment="1">
      <alignment vertical="center"/>
      <protection/>
    </xf>
    <xf numFmtId="2" fontId="46" fillId="0" borderId="102" xfId="68" applyNumberFormat="1" applyFont="1" applyFill="1" applyBorder="1" applyAlignment="1">
      <alignment vertical="center"/>
      <protection/>
    </xf>
    <xf numFmtId="2" fontId="46" fillId="0" borderId="112" xfId="68" applyNumberFormat="1" applyFont="1" applyFill="1" applyBorder="1" applyAlignment="1">
      <alignment vertical="center"/>
      <protection/>
    </xf>
    <xf numFmtId="2" fontId="46" fillId="0" borderId="106" xfId="68" applyNumberFormat="1" applyFont="1" applyFill="1" applyBorder="1" applyAlignment="1">
      <alignment vertical="center"/>
      <protection/>
    </xf>
    <xf numFmtId="2" fontId="46" fillId="0" borderId="118" xfId="68" applyNumberFormat="1" applyFont="1" applyFill="1" applyBorder="1" applyAlignment="1">
      <alignment vertical="center"/>
      <protection/>
    </xf>
    <xf numFmtId="2" fontId="46" fillId="0" borderId="119" xfId="68" applyNumberFormat="1" applyFont="1" applyFill="1" applyBorder="1" applyAlignment="1">
      <alignment vertical="center"/>
      <protection/>
    </xf>
    <xf numFmtId="2" fontId="46" fillId="0" borderId="79" xfId="68" applyNumberFormat="1" applyFont="1" applyFill="1" applyBorder="1" applyAlignment="1">
      <alignment vertical="center"/>
      <protection/>
    </xf>
    <xf numFmtId="2" fontId="46" fillId="0" borderId="87" xfId="68" applyNumberFormat="1" applyFont="1" applyFill="1" applyBorder="1" applyAlignment="1">
      <alignment vertical="center"/>
      <protection/>
    </xf>
    <xf numFmtId="2" fontId="46" fillId="0" borderId="80" xfId="68" applyNumberFormat="1" applyFont="1" applyFill="1" applyBorder="1" applyAlignment="1">
      <alignment vertical="center"/>
      <protection/>
    </xf>
    <xf numFmtId="0" fontId="65" fillId="0" borderId="84" xfId="68" applyFont="1" applyBorder="1" applyAlignment="1">
      <alignment horizontal="distributed" vertical="center"/>
      <protection/>
    </xf>
    <xf numFmtId="2" fontId="46" fillId="0" borderId="120" xfId="68" applyNumberFormat="1" applyFont="1" applyFill="1" applyBorder="1" applyAlignment="1">
      <alignment vertical="center"/>
      <protection/>
    </xf>
    <xf numFmtId="2" fontId="46" fillId="0" borderId="121" xfId="68" applyNumberFormat="1" applyFont="1" applyFill="1" applyBorder="1" applyAlignment="1">
      <alignment vertical="center"/>
      <protection/>
    </xf>
    <xf numFmtId="2" fontId="46" fillId="0" borderId="91" xfId="68" applyNumberFormat="1" applyFont="1" applyFill="1" applyBorder="1" applyAlignment="1">
      <alignment vertical="center"/>
      <protection/>
    </xf>
    <xf numFmtId="2" fontId="46" fillId="0" borderId="109" xfId="68" applyNumberFormat="1" applyFont="1" applyFill="1" applyBorder="1" applyAlignment="1">
      <alignment vertical="center"/>
      <protection/>
    </xf>
    <xf numFmtId="2" fontId="46" fillId="0" borderId="124" xfId="68" applyNumberFormat="1" applyFont="1" applyFill="1" applyBorder="1" applyAlignment="1">
      <alignment vertical="center"/>
      <protection/>
    </xf>
    <xf numFmtId="2" fontId="46" fillId="0" borderId="102" xfId="68" applyNumberFormat="1" applyFont="1" applyBorder="1" applyAlignment="1">
      <alignment vertical="center"/>
      <protection/>
    </xf>
    <xf numFmtId="2" fontId="46" fillId="0" borderId="112" xfId="68" applyNumberFormat="1" applyFont="1" applyBorder="1" applyAlignment="1">
      <alignment vertical="center"/>
      <protection/>
    </xf>
    <xf numFmtId="2" fontId="46" fillId="0" borderId="106" xfId="68" applyNumberFormat="1" applyFont="1" applyBorder="1" applyAlignment="1">
      <alignment vertical="center"/>
      <protection/>
    </xf>
    <xf numFmtId="2" fontId="46" fillId="28" borderId="125" xfId="68" applyNumberFormat="1" applyFont="1" applyFill="1" applyBorder="1" applyAlignment="1">
      <alignment vertical="center"/>
      <protection/>
    </xf>
    <xf numFmtId="2" fontId="46" fillId="28" borderId="114" xfId="68" applyNumberFormat="1" applyFont="1" applyFill="1" applyBorder="1" applyAlignment="1">
      <alignment vertical="center"/>
      <protection/>
    </xf>
    <xf numFmtId="0" fontId="65" fillId="0" borderId="97" xfId="68" applyFont="1" applyBorder="1" applyAlignment="1">
      <alignment horizontal="distributed" vertical="center"/>
      <protection/>
    </xf>
    <xf numFmtId="2" fontId="46" fillId="0" borderId="126" xfId="68" applyNumberFormat="1" applyFont="1" applyBorder="1" applyAlignment="1">
      <alignment vertical="center"/>
      <protection/>
    </xf>
    <xf numFmtId="2" fontId="46" fillId="0" borderId="127" xfId="68" applyNumberFormat="1" applyFont="1" applyBorder="1" applyAlignment="1">
      <alignment vertical="center"/>
      <protection/>
    </xf>
    <xf numFmtId="2" fontId="46" fillId="28" borderId="88" xfId="68" applyNumberFormat="1" applyFont="1" applyFill="1" applyBorder="1" applyAlignment="1">
      <alignment vertical="center"/>
      <protection/>
    </xf>
    <xf numFmtId="2" fontId="46" fillId="28" borderId="107" xfId="68" applyNumberFormat="1" applyFont="1" applyFill="1" applyBorder="1" applyAlignment="1">
      <alignment vertical="center"/>
      <protection/>
    </xf>
    <xf numFmtId="2" fontId="46" fillId="28" borderId="124" xfId="68" applyNumberFormat="1" applyFont="1" applyFill="1" applyBorder="1" applyAlignment="1">
      <alignment vertical="center"/>
      <protection/>
    </xf>
    <xf numFmtId="0" fontId="66" fillId="0" borderId="0" xfId="68" applyFont="1">
      <alignment vertical="center"/>
      <protection/>
    </xf>
    <xf numFmtId="0" fontId="65" fillId="0" borderId="0" xfId="68" applyFont="1">
      <alignment vertical="center"/>
      <protection/>
    </xf>
    <xf numFmtId="0" fontId="8" fillId="0" borderId="6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7" fillId="0" borderId="21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vertical="center"/>
      <protection/>
    </xf>
    <xf numFmtId="0" fontId="8" fillId="0" borderId="79" xfId="0" applyFont="1" applyFill="1" applyBorder="1" applyAlignment="1" applyProtection="1">
      <alignment horizontal="center" vertical="center" shrinkToFit="1"/>
      <protection/>
    </xf>
    <xf numFmtId="38" fontId="7" fillId="0" borderId="112" xfId="53" applyFont="1" applyFill="1" applyBorder="1" applyAlignment="1" applyProtection="1">
      <alignment horizontal="right" vertical="center"/>
      <protection/>
    </xf>
    <xf numFmtId="38" fontId="4" fillId="0" borderId="97" xfId="53" applyFont="1" applyFill="1" applyBorder="1" applyAlignment="1" applyProtection="1">
      <alignment horizontal="right" vertical="center"/>
      <protection/>
    </xf>
    <xf numFmtId="38" fontId="4" fillId="0" borderId="78" xfId="52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left"/>
    </xf>
    <xf numFmtId="0" fontId="0" fillId="0" borderId="29" xfId="0" applyFill="1" applyBorder="1" applyAlignment="1" applyProtection="1">
      <alignment horizontal="distributed" vertical="center"/>
      <protection/>
    </xf>
    <xf numFmtId="38" fontId="4" fillId="0" borderId="76" xfId="52" applyFont="1" applyFill="1" applyBorder="1" applyAlignment="1" applyProtection="1">
      <alignment horizontal="right" vertical="center"/>
      <protection/>
    </xf>
    <xf numFmtId="38" fontId="4" fillId="0" borderId="128" xfId="52" applyFont="1" applyFill="1" applyBorder="1" applyAlignment="1" applyProtection="1">
      <alignment horizontal="right" vertical="center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left" vertical="center"/>
      <protection/>
    </xf>
    <xf numFmtId="38" fontId="4" fillId="0" borderId="29" xfId="52" applyFont="1" applyFill="1" applyBorder="1" applyAlignment="1" applyProtection="1">
      <alignment horizontal="right" vertical="center"/>
      <protection locked="0"/>
    </xf>
    <xf numFmtId="38" fontId="4" fillId="0" borderId="70" xfId="52" applyFont="1" applyFill="1" applyBorder="1" applyAlignment="1" applyProtection="1">
      <alignment horizontal="center" vertical="center"/>
      <protection/>
    </xf>
    <xf numFmtId="38" fontId="0" fillId="0" borderId="68" xfId="52" applyFont="1" applyFill="1" applyBorder="1" applyAlignment="1" applyProtection="1">
      <alignment horizontal="center" vertical="center"/>
      <protection/>
    </xf>
    <xf numFmtId="38" fontId="4" fillId="0" borderId="31" xfId="52" applyFont="1" applyFill="1" applyBorder="1" applyAlignment="1" applyProtection="1">
      <alignment horizontal="right" vertical="center"/>
      <protection locked="0"/>
    </xf>
    <xf numFmtId="38" fontId="4" fillId="28" borderId="104" xfId="52" applyFont="1" applyFill="1" applyBorder="1" applyAlignment="1" applyProtection="1">
      <alignment horizontal="right" vertical="center"/>
      <protection locked="0"/>
    </xf>
    <xf numFmtId="38" fontId="4" fillId="0" borderId="74" xfId="52" applyFont="1" applyFill="1" applyBorder="1" applyAlignment="1" applyProtection="1">
      <alignment vertical="center" shrinkToFit="1"/>
      <protection/>
    </xf>
    <xf numFmtId="38" fontId="4" fillId="0" borderId="74" xfId="52" applyFont="1" applyFill="1" applyBorder="1" applyAlignment="1" applyProtection="1">
      <alignment horizontal="right" vertical="center"/>
      <protection/>
    </xf>
    <xf numFmtId="38" fontId="4" fillId="0" borderId="74" xfId="52" applyFont="1" applyFill="1" applyBorder="1" applyAlignment="1" applyProtection="1">
      <alignment horizontal="right" vertical="center"/>
      <protection locked="0"/>
    </xf>
    <xf numFmtId="38" fontId="4" fillId="28" borderId="86" xfId="52" applyFont="1" applyFill="1" applyBorder="1" applyAlignment="1" applyProtection="1">
      <alignment horizontal="right" vertical="center"/>
      <protection locked="0"/>
    </xf>
    <xf numFmtId="38" fontId="4" fillId="0" borderId="104" xfId="52" applyFont="1" applyFill="1" applyBorder="1" applyAlignment="1" applyProtection="1">
      <alignment horizontal="right" vertical="center"/>
      <protection/>
    </xf>
    <xf numFmtId="38" fontId="4" fillId="28" borderId="78" xfId="52" applyFont="1" applyFill="1" applyBorder="1" applyAlignment="1" applyProtection="1">
      <alignment horizontal="right" vertical="center"/>
      <protection locked="0"/>
    </xf>
    <xf numFmtId="38" fontId="4" fillId="0" borderId="78" xfId="52" applyFont="1" applyFill="1" applyBorder="1" applyAlignment="1" applyProtection="1">
      <alignment horizontal="right" vertical="center" shrinkToFit="1"/>
      <protection/>
    </xf>
    <xf numFmtId="38" fontId="4" fillId="28" borderId="104" xfId="52" applyFont="1" applyFill="1" applyBorder="1" applyAlignment="1" applyProtection="1">
      <alignment horizontal="right" vertical="center"/>
      <protection locked="0"/>
    </xf>
    <xf numFmtId="0" fontId="0" fillId="0" borderId="78" xfId="0" applyFill="1" applyBorder="1" applyAlignment="1" applyProtection="1">
      <alignment vertical="center"/>
      <protection/>
    </xf>
    <xf numFmtId="38" fontId="4" fillId="28" borderId="74" xfId="52" applyFont="1" applyFill="1" applyBorder="1" applyAlignment="1" applyProtection="1">
      <alignment horizontal="right" vertical="center"/>
      <protection locked="0"/>
    </xf>
    <xf numFmtId="0" fontId="8" fillId="0" borderId="62" xfId="0" applyFont="1" applyFill="1" applyBorder="1" applyAlignment="1" applyProtection="1">
      <alignment vertical="center"/>
      <protection/>
    </xf>
    <xf numFmtId="38" fontId="4" fillId="0" borderId="82" xfId="52" applyFont="1" applyFill="1" applyBorder="1" applyAlignment="1" applyProtection="1">
      <alignment horizontal="right" vertical="center"/>
      <protection/>
    </xf>
    <xf numFmtId="38" fontId="4" fillId="28" borderId="108" xfId="52" applyFont="1" applyFill="1" applyBorder="1" applyAlignment="1" applyProtection="1">
      <alignment horizontal="right" vertical="center"/>
      <protection locked="0"/>
    </xf>
    <xf numFmtId="38" fontId="4" fillId="0" borderId="68" xfId="52" applyFont="1" applyFill="1" applyBorder="1" applyAlignment="1" applyProtection="1">
      <alignment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7" fillId="0" borderId="0" xfId="53" applyFont="1" applyFill="1" applyBorder="1" applyAlignment="1" applyProtection="1">
      <alignment horizontal="right" vertical="center"/>
      <protection/>
    </xf>
    <xf numFmtId="38" fontId="7" fillId="0" borderId="99" xfId="53" applyFont="1" applyFill="1" applyBorder="1" applyAlignment="1" applyProtection="1">
      <alignment horizontal="right" vertical="center"/>
      <protection/>
    </xf>
    <xf numFmtId="38" fontId="7" fillId="0" borderId="96" xfId="53" applyFont="1" applyFill="1" applyBorder="1" applyAlignment="1" applyProtection="1">
      <alignment horizontal="right" vertical="center"/>
      <protection/>
    </xf>
    <xf numFmtId="38" fontId="7" fillId="0" borderId="106" xfId="52" applyFont="1" applyFill="1" applyBorder="1" applyAlignment="1" applyProtection="1">
      <alignment horizontal="right" vertical="center"/>
      <protection/>
    </xf>
    <xf numFmtId="0" fontId="1" fillId="0" borderId="65" xfId="0" applyFont="1" applyFill="1" applyBorder="1" applyAlignment="1" applyProtection="1">
      <alignment horizontal="distributed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38" fontId="7" fillId="7" borderId="87" xfId="52" applyFont="1" applyFill="1" applyBorder="1" applyAlignment="1" applyProtection="1">
      <alignment horizontal="right" vertical="center"/>
      <protection/>
    </xf>
    <xf numFmtId="0" fontId="7" fillId="0" borderId="112" xfId="0" applyFont="1" applyFill="1" applyBorder="1" applyAlignment="1" applyProtection="1">
      <alignment vertical="center"/>
      <protection/>
    </xf>
    <xf numFmtId="0" fontId="7" fillId="0" borderId="87" xfId="0" applyFont="1" applyFill="1" applyBorder="1" applyAlignment="1" applyProtection="1">
      <alignment vertical="center"/>
      <protection/>
    </xf>
    <xf numFmtId="38" fontId="7" fillId="7" borderId="0" xfId="52" applyFont="1" applyFill="1" applyBorder="1" applyAlignment="1" applyProtection="1">
      <alignment horizontal="right" vertical="center"/>
      <protection/>
    </xf>
    <xf numFmtId="38" fontId="7" fillId="7" borderId="62" xfId="52" applyFont="1" applyFill="1" applyBorder="1" applyAlignment="1" applyProtection="1">
      <alignment horizontal="right" vertical="center"/>
      <protection/>
    </xf>
    <xf numFmtId="38" fontId="7" fillId="7" borderId="99" xfId="52" applyFont="1" applyFill="1" applyBorder="1" applyAlignment="1" applyProtection="1">
      <alignment horizontal="right" vertical="center"/>
      <protection/>
    </xf>
    <xf numFmtId="38" fontId="7" fillId="7" borderId="62" xfId="52" applyFont="1" applyFill="1" applyBorder="1" applyAlignment="1" applyProtection="1">
      <alignment vertical="center"/>
      <protection/>
    </xf>
    <xf numFmtId="38" fontId="7" fillId="7" borderId="90" xfId="52" applyFont="1" applyFill="1" applyBorder="1" applyAlignment="1" applyProtection="1">
      <alignment horizontal="right" vertical="center"/>
      <protection/>
    </xf>
    <xf numFmtId="38" fontId="7" fillId="7" borderId="79" xfId="52" applyFont="1" applyFill="1" applyBorder="1" applyAlignment="1" applyProtection="1">
      <alignment horizontal="right" vertical="center"/>
      <protection/>
    </xf>
    <xf numFmtId="38" fontId="7" fillId="7" borderId="80" xfId="52" applyFont="1" applyFill="1" applyBorder="1" applyAlignment="1" applyProtection="1">
      <alignment horizontal="right" vertical="center"/>
      <protection/>
    </xf>
    <xf numFmtId="0" fontId="46" fillId="0" borderId="0" xfId="68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5" fillId="0" borderId="48" xfId="68" applyFont="1" applyBorder="1" applyAlignment="1">
      <alignment horizontal="center" vertical="center"/>
      <protection/>
    </xf>
    <xf numFmtId="0" fontId="65" fillId="0" borderId="56" xfId="68" applyFont="1" applyBorder="1" applyAlignment="1">
      <alignment horizontal="center" vertical="center"/>
      <protection/>
    </xf>
    <xf numFmtId="0" fontId="65" fillId="0" borderId="49" xfId="68" applyFont="1" applyBorder="1" applyAlignment="1">
      <alignment horizontal="center" vertical="center"/>
      <protection/>
    </xf>
    <xf numFmtId="0" fontId="65" fillId="0" borderId="106" xfId="68" applyFont="1" applyBorder="1" applyAlignment="1">
      <alignment horizontal="left" vertical="center"/>
      <protection/>
    </xf>
    <xf numFmtId="0" fontId="65" fillId="0" borderId="92" xfId="68" applyFont="1" applyBorder="1" applyAlignment="1">
      <alignment horizontal="left" vertical="center"/>
      <protection/>
    </xf>
    <xf numFmtId="0" fontId="65" fillId="0" borderId="80" xfId="68" applyFont="1" applyBorder="1" applyAlignment="1">
      <alignment horizontal="left" vertical="center"/>
      <protection/>
    </xf>
    <xf numFmtId="0" fontId="65" fillId="0" borderId="62" xfId="68" applyFont="1" applyBorder="1" applyAlignment="1">
      <alignment horizontal="left" vertical="center"/>
      <protection/>
    </xf>
    <xf numFmtId="0" fontId="65" fillId="0" borderId="81" xfId="68" applyFont="1" applyBorder="1" applyAlignment="1">
      <alignment horizontal="center" vertical="center"/>
      <protection/>
    </xf>
    <xf numFmtId="0" fontId="65" fillId="0" borderId="129" xfId="68" applyFont="1" applyBorder="1" applyAlignment="1">
      <alignment horizontal="center" vertical="center"/>
      <protection/>
    </xf>
    <xf numFmtId="0" fontId="65" fillId="0" borderId="130" xfId="68" applyFont="1" applyBorder="1" applyAlignment="1">
      <alignment horizontal="center" vertical="center"/>
      <protection/>
    </xf>
    <xf numFmtId="0" fontId="65" fillId="0" borderId="87" xfId="68" applyFont="1" applyBorder="1" applyAlignment="1">
      <alignment horizontal="left" vertical="center"/>
      <protection/>
    </xf>
    <xf numFmtId="0" fontId="65" fillId="0" borderId="124" xfId="68" applyFont="1" applyBorder="1" applyAlignment="1">
      <alignment horizontal="left" vertical="center"/>
      <protection/>
    </xf>
    <xf numFmtId="0" fontId="65" fillId="0" borderId="91" xfId="68" applyFont="1" applyBorder="1" applyAlignment="1">
      <alignment horizontal="left" vertical="center"/>
      <protection/>
    </xf>
    <xf numFmtId="0" fontId="65" fillId="0" borderId="76" xfId="68" applyFont="1" applyBorder="1" applyAlignment="1">
      <alignment horizontal="left" vertical="center"/>
      <protection/>
    </xf>
    <xf numFmtId="2" fontId="46" fillId="28" borderId="75" xfId="68" applyNumberFormat="1" applyFont="1" applyFill="1" applyBorder="1" applyAlignment="1">
      <alignment horizontal="center" vertical="center"/>
      <protection/>
    </xf>
    <xf numFmtId="2" fontId="46" fillId="28" borderId="117" xfId="68" applyNumberFormat="1" applyFont="1" applyFill="1" applyBorder="1" applyAlignment="1">
      <alignment horizontal="center" vertical="center"/>
      <protection/>
    </xf>
    <xf numFmtId="2" fontId="46" fillId="28" borderId="87" xfId="68" applyNumberFormat="1" applyFont="1" applyFill="1" applyBorder="1" applyAlignment="1">
      <alignment horizontal="center" vertical="center"/>
      <protection/>
    </xf>
    <xf numFmtId="2" fontId="46" fillId="28" borderId="80" xfId="68" applyNumberFormat="1" applyFont="1" applyFill="1" applyBorder="1" applyAlignment="1">
      <alignment horizontal="center" vertical="center"/>
      <protection/>
    </xf>
    <xf numFmtId="0" fontId="65" fillId="0" borderId="103" xfId="68" applyFont="1" applyBorder="1" applyAlignment="1">
      <alignment horizontal="left" vertical="center"/>
      <protection/>
    </xf>
    <xf numFmtId="0" fontId="65" fillId="0" borderId="88" xfId="68" applyFont="1" applyBorder="1" applyAlignment="1">
      <alignment horizontal="left" vertical="center"/>
      <protection/>
    </xf>
    <xf numFmtId="0" fontId="65" fillId="0" borderId="65" xfId="68" applyFont="1" applyBorder="1" applyAlignment="1">
      <alignment horizontal="left" vertical="center"/>
      <protection/>
    </xf>
    <xf numFmtId="0" fontId="58" fillId="0" borderId="131" xfId="68" applyFont="1" applyBorder="1" applyAlignment="1">
      <alignment horizontal="center" vertical="center" wrapText="1"/>
      <protection/>
    </xf>
    <xf numFmtId="0" fontId="58" fillId="0" borderId="132" xfId="68" applyFont="1" applyBorder="1" applyAlignment="1">
      <alignment horizontal="center" vertical="center" wrapText="1"/>
      <protection/>
    </xf>
    <xf numFmtId="0" fontId="58" fillId="0" borderId="133" xfId="68" applyFont="1" applyBorder="1" applyAlignment="1">
      <alignment horizontal="center" vertical="center" wrapText="1"/>
      <protection/>
    </xf>
    <xf numFmtId="0" fontId="65" fillId="0" borderId="73" xfId="68" applyFont="1" applyBorder="1" applyAlignment="1">
      <alignment horizontal="center" vertical="center"/>
      <protection/>
    </xf>
    <xf numFmtId="0" fontId="65" fillId="0" borderId="84" xfId="68" applyFont="1" applyBorder="1" applyAlignment="1">
      <alignment horizontal="left" vertical="center"/>
      <protection/>
    </xf>
    <xf numFmtId="0" fontId="67" fillId="0" borderId="81" xfId="68" applyFont="1" applyBorder="1" applyAlignment="1">
      <alignment horizontal="center" vertical="center"/>
      <protection/>
    </xf>
    <xf numFmtId="0" fontId="67" fillId="0" borderId="130" xfId="68" applyFont="1" applyBorder="1" applyAlignment="1">
      <alignment horizontal="center" vertical="center"/>
      <protection/>
    </xf>
    <xf numFmtId="0" fontId="58" fillId="0" borderId="134" xfId="68" applyFont="1" applyBorder="1" applyAlignment="1">
      <alignment horizontal="center" vertical="center" wrapText="1"/>
      <protection/>
    </xf>
    <xf numFmtId="0" fontId="58" fillId="0" borderId="135" xfId="68" applyFont="1" applyBorder="1" applyAlignment="1">
      <alignment horizontal="center" vertical="center" wrapText="1"/>
      <protection/>
    </xf>
    <xf numFmtId="0" fontId="65" fillId="0" borderId="131" xfId="68" applyFont="1" applyBorder="1" applyAlignment="1">
      <alignment horizontal="center" vertical="center"/>
      <protection/>
    </xf>
    <xf numFmtId="0" fontId="65" fillId="0" borderId="136" xfId="68" applyFont="1" applyBorder="1" applyAlignment="1">
      <alignment horizontal="center" vertical="center"/>
      <protection/>
    </xf>
    <xf numFmtId="0" fontId="58" fillId="0" borderId="137" xfId="68" applyFont="1" applyBorder="1" applyAlignment="1">
      <alignment horizontal="center" vertical="center" wrapText="1"/>
      <protection/>
    </xf>
    <xf numFmtId="0" fontId="0" fillId="0" borderId="0" xfId="66" applyFont="1" applyFill="1" applyBorder="1" applyAlignment="1" applyProtection="1">
      <alignment horizontal="right" vertical="center"/>
      <protection/>
    </xf>
    <xf numFmtId="0" fontId="7" fillId="0" borderId="28" xfId="66" applyFont="1" applyBorder="1" applyAlignment="1" applyProtection="1">
      <alignment horizontal="center" vertical="center"/>
      <protection/>
    </xf>
    <xf numFmtId="0" fontId="7" fillId="0" borderId="31" xfId="66" applyFont="1" applyBorder="1" applyAlignment="1" applyProtection="1">
      <alignment horizontal="center" vertical="center"/>
      <protection/>
    </xf>
    <xf numFmtId="0" fontId="7" fillId="0" borderId="138" xfId="66" applyFont="1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/>
      <protection/>
    </xf>
    <xf numFmtId="0" fontId="7" fillId="0" borderId="89" xfId="66" applyFont="1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/>
      <protection/>
    </xf>
    <xf numFmtId="0" fontId="7" fillId="28" borderId="29" xfId="66" applyFont="1" applyFill="1" applyBorder="1" applyAlignment="1" applyProtection="1">
      <alignment horizontal="center" vertical="center"/>
      <protection locked="0"/>
    </xf>
    <xf numFmtId="0" fontId="7" fillId="28" borderId="31" xfId="66" applyFont="1" applyFill="1" applyBorder="1" applyAlignment="1" applyProtection="1">
      <alignment horizontal="center" vertical="center"/>
      <protection locked="0"/>
    </xf>
    <xf numFmtId="0" fontId="7" fillId="0" borderId="138" xfId="66" applyFont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/>
      <protection/>
    </xf>
    <xf numFmtId="0" fontId="7" fillId="28" borderId="28" xfId="66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12" fillId="0" borderId="0" xfId="6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198" fontId="7" fillId="28" borderId="28" xfId="66" applyNumberFormat="1" applyFont="1" applyFill="1" applyBorder="1" applyAlignment="1" applyProtection="1">
      <alignment horizontal="center" vertical="center"/>
      <protection locked="0"/>
    </xf>
    <xf numFmtId="198" fontId="7" fillId="28" borderId="29" xfId="66" applyNumberFormat="1" applyFont="1" applyFill="1" applyBorder="1" applyAlignment="1" applyProtection="1">
      <alignment horizontal="center" vertical="center"/>
      <protection locked="0"/>
    </xf>
    <xf numFmtId="198" fontId="7" fillId="28" borderId="31" xfId="66" applyNumberFormat="1" applyFont="1" applyFill="1" applyBorder="1" applyAlignment="1" applyProtection="1">
      <alignment horizontal="center" vertical="center"/>
      <protection locked="0"/>
    </xf>
    <xf numFmtId="0" fontId="7" fillId="0" borderId="40" xfId="66" applyFont="1" applyBorder="1" applyAlignment="1" applyProtection="1">
      <alignment horizontal="center" vertical="center"/>
      <protection/>
    </xf>
    <xf numFmtId="0" fontId="7" fillId="0" borderId="21" xfId="66" applyFont="1" applyBorder="1" applyAlignment="1" applyProtection="1">
      <alignment horizontal="center" vertical="center"/>
      <protection/>
    </xf>
    <xf numFmtId="0" fontId="7" fillId="0" borderId="39" xfId="66" applyFont="1" applyBorder="1" applyAlignment="1" applyProtection="1">
      <alignment horizontal="center" vertical="center"/>
      <protection/>
    </xf>
    <xf numFmtId="0" fontId="7" fillId="0" borderId="16" xfId="66" applyFont="1" applyBorder="1" applyAlignment="1" applyProtection="1">
      <alignment horizontal="center" vertical="center"/>
      <protection/>
    </xf>
    <xf numFmtId="0" fontId="7" fillId="0" borderId="17" xfId="66" applyFont="1" applyBorder="1" applyAlignment="1" applyProtection="1">
      <alignment horizontal="center" vertical="center"/>
      <protection/>
    </xf>
    <xf numFmtId="0" fontId="7" fillId="0" borderId="18" xfId="66" applyFont="1" applyBorder="1" applyAlignment="1" applyProtection="1">
      <alignment horizontal="center" vertical="center"/>
      <protection/>
    </xf>
    <xf numFmtId="0" fontId="7" fillId="0" borderId="29" xfId="66" applyFont="1" applyBorder="1" applyAlignment="1" applyProtection="1">
      <alignment horizontal="center" vertical="center"/>
      <protection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191" fontId="4" fillId="0" borderId="28" xfId="49" applyNumberFormat="1" applyFont="1" applyFill="1" applyBorder="1" applyAlignment="1" applyProtection="1">
      <alignment horizontal="center" vertical="center"/>
      <protection/>
    </xf>
    <xf numFmtId="191" fontId="4" fillId="0" borderId="29" xfId="49" applyNumberFormat="1" applyFont="1" applyFill="1" applyBorder="1" applyAlignment="1" applyProtection="1">
      <alignment horizontal="center" vertical="center"/>
      <protection/>
    </xf>
    <xf numFmtId="191" fontId="4" fillId="0" borderId="31" xfId="49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88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0" fillId="0" borderId="32" xfId="0" applyFill="1" applyBorder="1" applyAlignment="1">
      <alignment vertical="center" shrinkToFit="1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9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right"/>
      <protection/>
    </xf>
    <xf numFmtId="38" fontId="13" fillId="0" borderId="0" xfId="0" applyNumberFormat="1" applyFont="1" applyFill="1" applyBorder="1" applyAlignment="1" applyProtection="1">
      <alignment horizontal="right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38" fontId="14" fillId="0" borderId="28" xfId="0" applyNumberFormat="1" applyFont="1" applyFill="1" applyBorder="1" applyAlignment="1" applyProtection="1">
      <alignment horizontal="right" vertical="center"/>
      <protection/>
    </xf>
    <xf numFmtId="0" fontId="14" fillId="0" borderId="29" xfId="0" applyFont="1" applyFill="1" applyBorder="1" applyAlignment="1" applyProtection="1">
      <alignment horizontal="right" vertical="center"/>
      <protection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98" fontId="14" fillId="0" borderId="28" xfId="0" applyNumberFormat="1" applyFont="1" applyFill="1" applyBorder="1" applyAlignment="1" applyProtection="1">
      <alignment horizontal="center" vertical="center"/>
      <protection locked="0"/>
    </xf>
    <xf numFmtId="198" fontId="14" fillId="0" borderId="29" xfId="0" applyNumberFormat="1" applyFont="1" applyFill="1" applyBorder="1" applyAlignment="1" applyProtection="1">
      <alignment horizontal="center" vertical="center"/>
      <protection locked="0"/>
    </xf>
    <xf numFmtId="198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>
      <alignment vertical="center" shrinkToFit="1"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8" fillId="0" borderId="62" xfId="0" applyFont="1" applyFill="1" applyBorder="1" applyAlignment="1" applyProtection="1">
      <alignment horizontal="left" vertical="center"/>
      <protection/>
    </xf>
    <xf numFmtId="38" fontId="8" fillId="0" borderId="0" xfId="52" applyFont="1" applyFill="1" applyBorder="1" applyAlignment="1" applyProtection="1">
      <alignment horizontal="left" vertical="center"/>
      <protection/>
    </xf>
    <xf numFmtId="38" fontId="8" fillId="0" borderId="32" xfId="52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32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38" fontId="14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21" xfId="66" applyFont="1" applyFill="1" applyBorder="1" applyAlignment="1" applyProtection="1">
      <alignment horizontal="left" vertical="center"/>
      <protection/>
    </xf>
    <xf numFmtId="0" fontId="0" fillId="0" borderId="89" xfId="66" applyFont="1" applyFill="1" applyBorder="1" applyAlignment="1" applyProtection="1">
      <alignment horizontal="left" vertical="center"/>
      <protection/>
    </xf>
    <xf numFmtId="38" fontId="0" fillId="0" borderId="63" xfId="52" applyFont="1" applyFill="1" applyBorder="1" applyAlignment="1" applyProtection="1">
      <alignment horizontal="center" vertical="center" shrinkToFit="1"/>
      <protection/>
    </xf>
    <xf numFmtId="38" fontId="0" fillId="0" borderId="62" xfId="52" applyFont="1" applyFill="1" applyBorder="1" applyAlignment="1" applyProtection="1">
      <alignment horizontal="center" vertical="center" shrinkToFit="1"/>
      <protection/>
    </xf>
    <xf numFmtId="38" fontId="0" fillId="0" borderId="79" xfId="52" applyFont="1" applyFill="1" applyBorder="1" applyAlignment="1" applyProtection="1">
      <alignment horizontal="center" vertical="center" shrinkToFit="1"/>
      <protection/>
    </xf>
    <xf numFmtId="0" fontId="0" fillId="0" borderId="63" xfId="0" applyFill="1" applyBorder="1" applyAlignment="1" applyProtection="1">
      <alignment horizontal="center" vertical="center" shrinkToFit="1"/>
      <protection/>
    </xf>
    <xf numFmtId="0" fontId="0" fillId="0" borderId="62" xfId="0" applyFill="1" applyBorder="1" applyAlignment="1" applyProtection="1">
      <alignment horizontal="center" vertical="center" shrinkToFit="1"/>
      <protection/>
    </xf>
    <xf numFmtId="0" fontId="0" fillId="0" borderId="79" xfId="0" applyFill="1" applyBorder="1" applyAlignment="1" applyProtection="1">
      <alignment horizontal="center" vertical="center" shrinkToFit="1"/>
      <protection/>
    </xf>
    <xf numFmtId="0" fontId="0" fillId="0" borderId="110" xfId="0" applyFill="1" applyBorder="1" applyAlignment="1" applyProtection="1">
      <alignment horizontal="center" vertical="center" shrinkToFit="1"/>
      <protection/>
    </xf>
    <xf numFmtId="0" fontId="0" fillId="0" borderId="93" xfId="0" applyFill="1" applyBorder="1" applyAlignment="1" applyProtection="1">
      <alignment horizontal="center" vertical="center" shrinkToFit="1"/>
      <protection/>
    </xf>
    <xf numFmtId="0" fontId="0" fillId="0" borderId="94" xfId="0" applyFill="1" applyBorder="1" applyAlignment="1" applyProtection="1">
      <alignment horizontal="center" vertical="center" shrinkToFit="1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32" xfId="0" applyFont="1" applyFill="1" applyBorder="1" applyAlignment="1" applyProtection="1">
      <alignment horizontal="left" vertical="top"/>
      <protection/>
    </xf>
    <xf numFmtId="0" fontId="8" fillId="0" borderId="17" xfId="0" applyFont="1" applyFill="1" applyBorder="1" applyAlignment="1" applyProtection="1">
      <alignment horizontal="left" vertical="top"/>
      <protection/>
    </xf>
    <xf numFmtId="0" fontId="8" fillId="0" borderId="18" xfId="0" applyFont="1" applyFill="1" applyBorder="1" applyAlignment="1" applyProtection="1">
      <alignment horizontal="left" vertical="top"/>
      <protection/>
    </xf>
    <xf numFmtId="0" fontId="0" fillId="0" borderId="62" xfId="0" applyFill="1" applyBorder="1" applyAlignment="1" applyProtection="1">
      <alignment horizontal="distributed" vertical="center"/>
      <protection/>
    </xf>
    <xf numFmtId="38" fontId="7" fillId="0" borderId="79" xfId="53" applyFont="1" applyFill="1" applyBorder="1" applyAlignment="1" applyProtection="1">
      <alignment horizontal="right" vertical="center"/>
      <protection/>
    </xf>
    <xf numFmtId="38" fontId="4" fillId="28" borderId="78" xfId="53" applyFont="1" applyFill="1" applyBorder="1" applyAlignment="1" applyProtection="1">
      <alignment horizontal="right" vertical="center"/>
      <protection locked="0"/>
    </xf>
    <xf numFmtId="0" fontId="8" fillId="0" borderId="42" xfId="0" applyFont="1" applyFill="1" applyBorder="1" applyAlignment="1" applyProtection="1">
      <alignment horizontal="left" vertical="center" shrinkToFi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4" fillId="28" borderId="104" xfId="53" applyFont="1" applyFill="1" applyBorder="1" applyAlignment="1" applyProtection="1">
      <alignment horizontal="right" vertical="center"/>
      <protection locked="0"/>
    </xf>
    <xf numFmtId="38" fontId="7" fillId="0" borderId="0" xfId="53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197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left" vertical="center" shrinkToFit="1"/>
      <protection/>
    </xf>
    <xf numFmtId="38" fontId="68" fillId="0" borderId="88" xfId="53" applyFont="1" applyFill="1" applyBorder="1" applyAlignment="1" applyProtection="1">
      <alignment horizontal="right" vertical="center"/>
      <protection/>
    </xf>
    <xf numFmtId="38" fontId="68" fillId="0" borderId="69" xfId="53" applyFont="1" applyFill="1" applyBorder="1" applyAlignment="1" applyProtection="1">
      <alignment horizontal="right" vertical="center"/>
      <protection/>
    </xf>
    <xf numFmtId="38" fontId="68" fillId="0" borderId="89" xfId="53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38" fontId="7" fillId="0" borderId="87" xfId="53" applyFont="1" applyFill="1" applyBorder="1" applyAlignment="1" applyProtection="1">
      <alignment horizontal="right" vertical="center"/>
      <protection/>
    </xf>
    <xf numFmtId="0" fontId="0" fillId="0" borderId="67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65" xfId="0" applyFill="1" applyBorder="1" applyAlignment="1" applyProtection="1">
      <alignment horizontal="distributed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38" fontId="7" fillId="0" borderId="91" xfId="53" applyFont="1" applyFill="1" applyBorder="1" applyAlignment="1" applyProtection="1">
      <alignment horizontal="right" vertical="center"/>
      <protection/>
    </xf>
    <xf numFmtId="38" fontId="7" fillId="0" borderId="100" xfId="53" applyFont="1" applyFill="1" applyBorder="1" applyAlignment="1" applyProtection="1">
      <alignment horizontal="right" vertical="center"/>
      <protection/>
    </xf>
    <xf numFmtId="38" fontId="7" fillId="0" borderId="117" xfId="53" applyFont="1" applyFill="1" applyBorder="1" applyAlignment="1" applyProtection="1">
      <alignment horizontal="right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38" fontId="7" fillId="0" borderId="99" xfId="53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 wrapText="1" shrinkToFit="1"/>
      <protection/>
    </xf>
    <xf numFmtId="0" fontId="6" fillId="0" borderId="90" xfId="0" applyFont="1" applyFill="1" applyBorder="1" applyAlignment="1" applyProtection="1">
      <alignment horizontal="center" vertical="center" shrinkToFit="1"/>
      <protection/>
    </xf>
    <xf numFmtId="38" fontId="4" fillId="0" borderId="21" xfId="53" applyFont="1" applyFill="1" applyBorder="1" applyAlignment="1" applyProtection="1">
      <alignment horizontal="right" vertical="center"/>
      <protection/>
    </xf>
    <xf numFmtId="38" fontId="4" fillId="0" borderId="0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 wrapText="1" shrinkToFit="1"/>
      <protection/>
    </xf>
    <xf numFmtId="0" fontId="6" fillId="0" borderId="79" xfId="0" applyFont="1" applyFill="1" applyBorder="1" applyAlignment="1" applyProtection="1">
      <alignment horizontal="center" vertical="center" shrinkToFit="1"/>
      <protection/>
    </xf>
    <xf numFmtId="38" fontId="4" fillId="0" borderId="62" xfId="53" applyFont="1" applyFill="1" applyBorder="1" applyAlignment="1" applyProtection="1">
      <alignment horizontal="right" vertical="center"/>
      <protection/>
    </xf>
    <xf numFmtId="0" fontId="8" fillId="0" borderId="63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38" fontId="4" fillId="0" borderId="78" xfId="53" applyFont="1" applyFill="1" applyBorder="1" applyAlignment="1" applyProtection="1">
      <alignment horizontal="right" vertical="center"/>
      <protection/>
    </xf>
    <xf numFmtId="38" fontId="7" fillId="0" borderId="62" xfId="53" applyFont="1" applyFill="1" applyBorder="1" applyAlignment="1" applyProtection="1">
      <alignment horizontal="right" vertical="center"/>
      <protection/>
    </xf>
    <xf numFmtId="38" fontId="4" fillId="0" borderId="78" xfId="53" applyFont="1" applyFill="1" applyBorder="1" applyAlignment="1" applyProtection="1">
      <alignment horizontal="center" vertical="center"/>
      <protection/>
    </xf>
    <xf numFmtId="38" fontId="4" fillId="0" borderId="95" xfId="53" applyFont="1" applyFill="1" applyBorder="1" applyAlignment="1" applyProtection="1">
      <alignment horizontal="right" vertical="center"/>
      <protection/>
    </xf>
    <xf numFmtId="0" fontId="8" fillId="0" borderId="42" xfId="0" applyFont="1" applyFill="1" applyBorder="1" applyAlignment="1" applyProtection="1">
      <alignment horizontal="left" vertical="center"/>
      <protection/>
    </xf>
    <xf numFmtId="38" fontId="7" fillId="0" borderId="90" xfId="53" applyFont="1" applyFill="1" applyBorder="1" applyAlignment="1" applyProtection="1">
      <alignment horizontal="right" vertical="center"/>
      <protection/>
    </xf>
    <xf numFmtId="38" fontId="7" fillId="0" borderId="100" xfId="53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9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38" fontId="4" fillId="0" borderId="0" xfId="53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62" xfId="0" applyNumberFormat="1" applyFill="1" applyBorder="1" applyAlignment="1">
      <alignment vertical="center"/>
    </xf>
    <xf numFmtId="0" fontId="0" fillId="0" borderId="79" xfId="0" applyNumberFormat="1" applyFill="1" applyBorder="1" applyAlignment="1">
      <alignment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62" xfId="66" applyFont="1" applyFill="1" applyBorder="1" applyAlignment="1" applyProtection="1">
      <alignment horizontal="left" vertical="center"/>
      <protection/>
    </xf>
    <xf numFmtId="0" fontId="0" fillId="0" borderId="79" xfId="66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6" fillId="0" borderId="62" xfId="66" applyFont="1" applyFill="1" applyBorder="1" applyAlignment="1" applyProtection="1">
      <alignment horizontal="left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90" xfId="0" applyFill="1" applyBorder="1" applyAlignment="1" applyProtection="1">
      <alignment horizontal="center" vertical="center" shrinkToFit="1"/>
      <protection/>
    </xf>
    <xf numFmtId="0" fontId="8" fillId="0" borderId="79" xfId="0" applyFont="1" applyFill="1" applyBorder="1" applyAlignment="1" applyProtection="1">
      <alignment horizontal="left" vertical="center"/>
      <protection/>
    </xf>
    <xf numFmtId="38" fontId="7" fillId="34" borderId="28" xfId="49" applyFont="1" applyFill="1" applyBorder="1" applyAlignment="1" applyProtection="1">
      <alignment horizontal="right" vertical="center"/>
      <protection locked="0"/>
    </xf>
    <xf numFmtId="38" fontId="7" fillId="34" borderId="30" xfId="49" applyFont="1" applyFill="1" applyBorder="1" applyAlignment="1" applyProtection="1">
      <alignment horizontal="right" vertical="center"/>
      <protection locked="0"/>
    </xf>
    <xf numFmtId="38" fontId="7" fillId="34" borderId="16" xfId="49" applyFont="1" applyFill="1" applyBorder="1" applyAlignment="1" applyProtection="1">
      <alignment horizontal="right" vertical="center"/>
      <protection locked="0"/>
    </xf>
    <xf numFmtId="38" fontId="7" fillId="34" borderId="19" xfId="49" applyFont="1" applyFill="1" applyBorder="1" applyAlignment="1" applyProtection="1">
      <alignment horizontal="right" vertical="center"/>
      <protection locked="0"/>
    </xf>
    <xf numFmtId="38" fontId="7" fillId="34" borderId="14" xfId="49" applyFont="1" applyFill="1" applyBorder="1" applyAlignment="1" applyProtection="1">
      <alignment horizontal="right" vertical="center"/>
      <protection locked="0"/>
    </xf>
    <xf numFmtId="38" fontId="7" fillId="34" borderId="43" xfId="49" applyFont="1" applyFill="1" applyBorder="1" applyAlignment="1" applyProtection="1">
      <alignment horizontal="right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left" vertical="center" indent="3"/>
      <protection/>
    </xf>
    <xf numFmtId="0" fontId="8" fillId="0" borderId="0" xfId="0" applyFont="1" applyFill="1" applyBorder="1" applyAlignment="1" applyProtection="1">
      <alignment horizontal="left" vertical="center" indent="3"/>
      <protection/>
    </xf>
    <xf numFmtId="0" fontId="8" fillId="0" borderId="22" xfId="0" applyFont="1" applyFill="1" applyBorder="1" applyAlignment="1" applyProtection="1">
      <alignment horizontal="left" vertical="center" indent="3"/>
      <protection/>
    </xf>
    <xf numFmtId="38" fontId="7" fillId="34" borderId="51" xfId="49" applyFont="1" applyFill="1" applyBorder="1" applyAlignment="1" applyProtection="1">
      <alignment horizontal="right" vertical="center"/>
      <protection locked="0"/>
    </xf>
    <xf numFmtId="38" fontId="7" fillId="34" borderId="47" xfId="49" applyFont="1" applyFill="1" applyBorder="1" applyAlignment="1" applyProtection="1">
      <alignment horizontal="right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15" fillId="0" borderId="139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38" fontId="7" fillId="0" borderId="51" xfId="49" applyFont="1" applyFill="1" applyBorder="1" applyAlignment="1" applyProtection="1">
      <alignment horizontal="right" vertical="center"/>
      <protection/>
    </xf>
    <xf numFmtId="38" fontId="7" fillId="0" borderId="47" xfId="49" applyFont="1" applyFill="1" applyBorder="1" applyAlignment="1" applyProtection="1">
      <alignment horizontal="right" vertical="center"/>
      <protection/>
    </xf>
    <xf numFmtId="38" fontId="7" fillId="0" borderId="16" xfId="49" applyFont="1" applyFill="1" applyBorder="1" applyAlignment="1" applyProtection="1">
      <alignment horizontal="right" vertical="center"/>
      <protection/>
    </xf>
    <xf numFmtId="38" fontId="7" fillId="0" borderId="19" xfId="49" applyFont="1" applyFill="1" applyBorder="1" applyAlignment="1" applyProtection="1">
      <alignment horizontal="right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right" vertical="center"/>
      <protection locked="0"/>
    </xf>
    <xf numFmtId="0" fontId="7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38" fontId="14" fillId="0" borderId="51" xfId="0" applyNumberFormat="1" applyFont="1" applyFill="1" applyBorder="1" applyAlignment="1" applyProtection="1">
      <alignment horizontal="right" vertical="center"/>
      <protection/>
    </xf>
    <xf numFmtId="38" fontId="14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39" xfId="0" applyFont="1" applyFill="1" applyBorder="1" applyAlignment="1" applyProtection="1">
      <alignment horizontal="center" vertical="center"/>
      <protection/>
    </xf>
    <xf numFmtId="181" fontId="17" fillId="34" borderId="51" xfId="0" applyNumberFormat="1" applyFont="1" applyFill="1" applyBorder="1" applyAlignment="1" applyProtection="1">
      <alignment horizontal="center" vertical="center"/>
      <protection locked="0"/>
    </xf>
    <xf numFmtId="181" fontId="17" fillId="34" borderId="15" xfId="0" applyNumberFormat="1" applyFont="1" applyFill="1" applyBorder="1" applyAlignment="1" applyProtection="1">
      <alignment horizontal="center" vertical="center"/>
      <protection locked="0"/>
    </xf>
    <xf numFmtId="181" fontId="17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139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4" fillId="0" borderId="51" xfId="65" applyFont="1" applyFill="1" applyBorder="1" applyAlignment="1" applyProtection="1">
      <alignment horizontal="center" vertical="center"/>
      <protection/>
    </xf>
    <xf numFmtId="0" fontId="14" fillId="0" borderId="15" xfId="65" applyFont="1" applyFill="1" applyBorder="1" applyAlignment="1" applyProtection="1">
      <alignment horizontal="center" vertical="center"/>
      <protection/>
    </xf>
    <xf numFmtId="0" fontId="14" fillId="0" borderId="59" xfId="65" applyFont="1" applyFill="1" applyBorder="1" applyAlignment="1" applyProtection="1">
      <alignment horizontal="center" vertical="center"/>
      <protection/>
    </xf>
    <xf numFmtId="38" fontId="14" fillId="0" borderId="51" xfId="65" applyNumberFormat="1" applyFont="1" applyFill="1" applyBorder="1" applyAlignment="1" applyProtection="1">
      <alignment horizontal="right" vertical="center"/>
      <protection/>
    </xf>
    <xf numFmtId="0" fontId="14" fillId="0" borderId="15" xfId="65" applyFont="1" applyFill="1" applyBorder="1" applyAlignment="1" applyProtection="1">
      <alignment horizontal="right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4" fillId="0" borderId="51" xfId="65" applyNumberFormat="1" applyFont="1" applyFill="1" applyBorder="1" applyAlignment="1" applyProtection="1">
      <alignment horizontal="center" vertical="center"/>
      <protection/>
    </xf>
    <xf numFmtId="186" fontId="14" fillId="0" borderId="15" xfId="65" applyNumberFormat="1" applyFont="1" applyFill="1" applyBorder="1" applyAlignment="1" applyProtection="1">
      <alignment horizontal="center" vertical="center"/>
      <protection/>
    </xf>
    <xf numFmtId="186" fontId="14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140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139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41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9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37890625" style="388" customWidth="1"/>
    <col min="2" max="2" width="3.625" style="388" customWidth="1"/>
    <col min="3" max="3" width="8.125" style="388" customWidth="1"/>
    <col min="4" max="4" width="28.50390625" style="388" customWidth="1"/>
    <col min="5" max="12" width="8.625" style="388" customWidth="1"/>
    <col min="13" max="13" width="3.125" style="388" customWidth="1"/>
    <col min="14" max="16384" width="9.00390625" style="388" customWidth="1"/>
  </cols>
  <sheetData>
    <row r="2" s="391" customFormat="1" ht="17.25">
      <c r="C2" s="398" t="s">
        <v>452</v>
      </c>
    </row>
    <row r="3" ht="13.5" customHeight="1"/>
    <row r="4" s="389" customFormat="1" ht="13.5" customHeight="1">
      <c r="C4" s="392" t="s">
        <v>428</v>
      </c>
    </row>
    <row r="5" s="389" customFormat="1" ht="13.5" customHeight="1">
      <c r="C5" s="390"/>
    </row>
    <row r="6" s="389" customFormat="1" ht="13.5" customHeight="1">
      <c r="C6" s="390" t="s">
        <v>441</v>
      </c>
    </row>
    <row r="7" s="389" customFormat="1" ht="13.5" customHeight="1">
      <c r="C7" s="390"/>
    </row>
    <row r="8" s="389" customFormat="1" ht="13.5">
      <c r="C8" s="390" t="s">
        <v>442</v>
      </c>
    </row>
    <row r="9" s="389" customFormat="1" ht="13.5" customHeight="1">
      <c r="C9" s="397" t="s">
        <v>605</v>
      </c>
    </row>
    <row r="10" s="389" customFormat="1" ht="13.5" customHeight="1">
      <c r="C10" s="390"/>
    </row>
    <row r="11" s="389" customFormat="1" ht="13.5" customHeight="1">
      <c r="C11" s="390" t="s">
        <v>445</v>
      </c>
    </row>
    <row r="12" s="389" customFormat="1" ht="13.5" customHeight="1">
      <c r="C12" s="390"/>
    </row>
    <row r="13" s="389" customFormat="1" ht="13.5" customHeight="1">
      <c r="C13" s="390" t="s">
        <v>443</v>
      </c>
    </row>
    <row r="14" s="389" customFormat="1" ht="13.5" customHeight="1">
      <c r="C14" s="390"/>
    </row>
    <row r="15" s="389" customFormat="1" ht="13.5" customHeight="1">
      <c r="C15" s="390" t="s">
        <v>790</v>
      </c>
    </row>
    <row r="16" s="389" customFormat="1" ht="13.5" customHeight="1">
      <c r="C16" s="393" t="s">
        <v>791</v>
      </c>
    </row>
    <row r="17" s="389" customFormat="1" ht="13.5" customHeight="1">
      <c r="C17" s="393"/>
    </row>
    <row r="18" spans="3:5" s="389" customFormat="1" ht="13.5" customHeight="1">
      <c r="C18" s="394" t="s">
        <v>429</v>
      </c>
      <c r="D18" s="395"/>
      <c r="E18" s="395"/>
    </row>
    <row r="19" spans="3:5" s="389" customFormat="1" ht="13.5" customHeight="1">
      <c r="C19" s="396" t="s">
        <v>792</v>
      </c>
      <c r="D19" s="395"/>
      <c r="E19" s="395"/>
    </row>
    <row r="20" spans="3:5" s="389" customFormat="1" ht="13.5" customHeight="1">
      <c r="C20" s="396" t="s">
        <v>793</v>
      </c>
      <c r="D20" s="395"/>
      <c r="E20" s="395"/>
    </row>
    <row r="21" spans="3:5" s="389" customFormat="1" ht="11.25" customHeight="1">
      <c r="C21" s="394"/>
      <c r="D21" s="395"/>
      <c r="E21" s="395"/>
    </row>
    <row r="22" spans="3:5" s="389" customFormat="1" ht="13.5" customHeight="1">
      <c r="C22" s="394" t="s">
        <v>446</v>
      </c>
      <c r="D22" s="395"/>
      <c r="E22" s="395"/>
    </row>
    <row r="23" spans="3:5" s="389" customFormat="1" ht="13.5" customHeight="1">
      <c r="C23" s="396" t="s">
        <v>432</v>
      </c>
      <c r="D23" s="395"/>
      <c r="E23" s="395"/>
    </row>
    <row r="24" spans="3:5" s="389" customFormat="1" ht="11.25" customHeight="1">
      <c r="C24" s="394" t="s">
        <v>794</v>
      </c>
      <c r="D24" s="395"/>
      <c r="E24" s="395"/>
    </row>
    <row r="25" spans="3:5" s="389" customFormat="1" ht="13.5" customHeight="1">
      <c r="C25" s="394" t="s">
        <v>795</v>
      </c>
      <c r="D25" s="395"/>
      <c r="E25" s="395"/>
    </row>
    <row r="26" spans="3:5" s="389" customFormat="1" ht="13.5" customHeight="1">
      <c r="C26" s="396" t="s">
        <v>447</v>
      </c>
      <c r="D26" s="395"/>
      <c r="E26" s="395"/>
    </row>
    <row r="27" spans="3:5" s="389" customFormat="1" ht="13.5" customHeight="1">
      <c r="C27" s="396" t="s">
        <v>796</v>
      </c>
      <c r="D27" s="395"/>
      <c r="E27" s="395"/>
    </row>
    <row r="28" spans="3:5" s="389" customFormat="1" ht="11.25" customHeight="1">
      <c r="C28" s="394"/>
      <c r="D28" s="395"/>
      <c r="E28" s="395"/>
    </row>
    <row r="29" spans="3:5" s="389" customFormat="1" ht="13.5" customHeight="1">
      <c r="C29" s="394" t="s">
        <v>431</v>
      </c>
      <c r="D29" s="395"/>
      <c r="E29" s="395"/>
    </row>
    <row r="30" spans="3:5" s="389" customFormat="1" ht="13.5" customHeight="1">
      <c r="C30" s="396" t="s">
        <v>797</v>
      </c>
      <c r="D30" s="395"/>
      <c r="E30" s="395"/>
    </row>
    <row r="31" spans="3:5" s="389" customFormat="1" ht="11.25" customHeight="1">
      <c r="C31" s="396" t="s">
        <v>798</v>
      </c>
      <c r="D31" s="395"/>
      <c r="E31" s="395"/>
    </row>
    <row r="32" spans="3:5" s="389" customFormat="1" ht="13.5" customHeight="1">
      <c r="C32" s="394" t="s">
        <v>430</v>
      </c>
      <c r="D32" s="395"/>
      <c r="E32" s="395"/>
    </row>
    <row r="33" spans="3:5" s="389" customFormat="1" ht="13.5" customHeight="1">
      <c r="C33" s="396" t="s">
        <v>799</v>
      </c>
      <c r="D33" s="395"/>
      <c r="E33" s="395"/>
    </row>
    <row r="34" spans="3:5" s="389" customFormat="1" ht="11.25" customHeight="1">
      <c r="C34" s="394"/>
      <c r="D34" s="395"/>
      <c r="E34" s="395"/>
    </row>
    <row r="35" spans="3:5" s="389" customFormat="1" ht="13.5" customHeight="1">
      <c r="C35" s="394" t="s">
        <v>433</v>
      </c>
      <c r="D35" s="395"/>
      <c r="E35" s="395"/>
    </row>
    <row r="36" spans="3:5" s="389" customFormat="1" ht="13.5" customHeight="1">
      <c r="C36" s="396" t="s">
        <v>434</v>
      </c>
      <c r="D36" s="395"/>
      <c r="E36" s="395"/>
    </row>
    <row r="37" spans="3:5" s="389" customFormat="1" ht="11.25" customHeight="1">
      <c r="C37" s="394"/>
      <c r="D37" s="395"/>
      <c r="E37" s="395"/>
    </row>
    <row r="38" spans="3:5" s="389" customFormat="1" ht="13.5" customHeight="1">
      <c r="C38" s="394" t="s">
        <v>435</v>
      </c>
      <c r="D38" s="395"/>
      <c r="E38" s="395"/>
    </row>
    <row r="39" spans="3:5" s="389" customFormat="1" ht="11.25" customHeight="1">
      <c r="C39" s="394"/>
      <c r="D39" s="395"/>
      <c r="E39" s="395"/>
    </row>
    <row r="40" spans="3:5" s="389" customFormat="1" ht="13.5" customHeight="1">
      <c r="C40" s="394" t="s">
        <v>448</v>
      </c>
      <c r="D40" s="395"/>
      <c r="E40" s="395"/>
    </row>
    <row r="41" spans="3:5" s="389" customFormat="1" ht="13.5" customHeight="1">
      <c r="C41" s="396" t="s">
        <v>449</v>
      </c>
      <c r="D41" s="395"/>
      <c r="E41" s="395"/>
    </row>
    <row r="42" spans="3:5" s="389" customFormat="1" ht="11.25" customHeight="1">
      <c r="C42" s="396"/>
      <c r="D42" s="395"/>
      <c r="E42" s="395"/>
    </row>
    <row r="43" spans="3:5" s="389" customFormat="1" ht="13.5" customHeight="1">
      <c r="C43" s="394" t="s">
        <v>436</v>
      </c>
      <c r="D43" s="395"/>
      <c r="E43" s="395"/>
    </row>
    <row r="44" spans="3:5" s="389" customFormat="1" ht="13.5" customHeight="1">
      <c r="C44" s="396" t="s">
        <v>437</v>
      </c>
      <c r="D44" s="395"/>
      <c r="E44" s="395"/>
    </row>
    <row r="45" spans="3:5" s="389" customFormat="1" ht="11.25" customHeight="1">
      <c r="C45" s="396"/>
      <c r="D45" s="395"/>
      <c r="E45" s="395"/>
    </row>
    <row r="46" spans="3:5" s="389" customFormat="1" ht="13.5" customHeight="1">
      <c r="C46" s="397" t="s">
        <v>450</v>
      </c>
      <c r="D46" s="395"/>
      <c r="E46" s="395"/>
    </row>
    <row r="47" spans="3:5" s="389" customFormat="1" ht="13.5" customHeight="1">
      <c r="C47" s="396" t="s">
        <v>440</v>
      </c>
      <c r="D47" s="395"/>
      <c r="E47" s="395"/>
    </row>
    <row r="48" spans="3:5" s="389" customFormat="1" ht="11.25" customHeight="1">
      <c r="C48" s="396"/>
      <c r="D48" s="395"/>
      <c r="E48" s="395"/>
    </row>
    <row r="49" spans="3:5" s="389" customFormat="1" ht="13.5" customHeight="1">
      <c r="C49" s="397" t="s">
        <v>438</v>
      </c>
      <c r="D49" s="395"/>
      <c r="E49" s="395"/>
    </row>
    <row r="50" spans="3:5" s="389" customFormat="1" ht="11.25" customHeight="1">
      <c r="C50" s="397"/>
      <c r="D50" s="395"/>
      <c r="E50" s="395"/>
    </row>
    <row r="51" spans="3:5" s="389" customFormat="1" ht="13.5" customHeight="1">
      <c r="C51" s="397" t="s">
        <v>439</v>
      </c>
      <c r="D51" s="395"/>
      <c r="E51" s="395"/>
    </row>
    <row r="52" spans="3:5" s="389" customFormat="1" ht="11.25" customHeight="1">
      <c r="C52" s="397"/>
      <c r="D52" s="395"/>
      <c r="E52" s="395"/>
    </row>
    <row r="53" s="389" customFormat="1" ht="13.5" customHeight="1">
      <c r="C53" s="393" t="s">
        <v>800</v>
      </c>
    </row>
    <row r="54" s="389" customFormat="1" ht="13.5" customHeight="1">
      <c r="C54" s="390" t="s">
        <v>801</v>
      </c>
    </row>
    <row r="55" s="389" customFormat="1" ht="13.5" customHeight="1">
      <c r="C55" s="390"/>
    </row>
    <row r="56" s="389" customFormat="1" ht="13.5" customHeight="1">
      <c r="C56" s="390" t="s">
        <v>444</v>
      </c>
    </row>
    <row r="57" s="389" customFormat="1" ht="13.5" customHeight="1">
      <c r="C57" s="393" t="s">
        <v>802</v>
      </c>
    </row>
    <row r="58" s="389" customFormat="1" ht="13.5" customHeight="1">
      <c r="C58" s="390"/>
    </row>
    <row r="59" s="389" customFormat="1" ht="13.5" customHeight="1">
      <c r="C59" s="390" t="s">
        <v>451</v>
      </c>
    </row>
    <row r="60" s="389" customFormat="1" ht="13.5" customHeight="1">
      <c r="C60" s="393" t="s">
        <v>803</v>
      </c>
    </row>
    <row r="61" s="389" customFormat="1" ht="13.5" customHeight="1">
      <c r="C61" s="390"/>
    </row>
    <row r="62" s="389" customFormat="1" ht="13.5" customHeight="1">
      <c r="C62" s="390" t="s">
        <v>804</v>
      </c>
    </row>
    <row r="63" s="389" customFormat="1" ht="13.5" customHeight="1">
      <c r="C63" s="390"/>
    </row>
    <row r="64" s="389" customFormat="1" ht="13.5" customHeight="1">
      <c r="C64" s="390" t="s">
        <v>805</v>
      </c>
    </row>
    <row r="65" s="389" customFormat="1" ht="13.5" customHeight="1">
      <c r="C65" s="820" t="s">
        <v>806</v>
      </c>
    </row>
    <row r="66" s="389" customFormat="1" ht="13.5" customHeight="1">
      <c r="C66" s="820" t="s">
        <v>807</v>
      </c>
    </row>
    <row r="67" s="389" customFormat="1" ht="13.5" customHeight="1">
      <c r="C67" s="390" t="s">
        <v>808</v>
      </c>
    </row>
    <row r="68" s="389" customFormat="1" ht="13.5" customHeight="1">
      <c r="C68" s="390" t="s">
        <v>809</v>
      </c>
    </row>
    <row r="69" s="389" customFormat="1" ht="13.5" customHeight="1">
      <c r="C69" s="390"/>
    </row>
    <row r="70" s="389" customFormat="1" ht="13.5" customHeight="1">
      <c r="C70" s="390" t="s">
        <v>691</v>
      </c>
    </row>
    <row r="71" spans="3:4" ht="13.5">
      <c r="C71" s="393" t="s">
        <v>810</v>
      </c>
      <c r="D71" s="820"/>
    </row>
    <row r="72" ht="13.5">
      <c r="C72" s="393" t="s">
        <v>811</v>
      </c>
    </row>
    <row r="73" s="389" customFormat="1" ht="13.5" customHeight="1">
      <c r="C73" s="390" t="s">
        <v>812</v>
      </c>
    </row>
    <row r="74" s="389" customFormat="1" ht="13.5" customHeight="1">
      <c r="C74" s="390"/>
    </row>
    <row r="75" s="389" customFormat="1" ht="13.5" customHeight="1">
      <c r="C75" s="390" t="s">
        <v>813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A27"/>
  <sheetViews>
    <sheetView showGridLines="0" showZeros="0" zoomScale="67" zoomScaleNormal="67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3.125" style="4" customWidth="1"/>
    <col min="3" max="3" width="10.125" style="4" customWidth="1"/>
    <col min="4" max="4" width="4.75390625" style="4" customWidth="1"/>
    <col min="5" max="5" width="7.625" style="4" customWidth="1"/>
    <col min="6" max="6" width="8.125" style="4" customWidth="1"/>
    <col min="7" max="7" width="0.74609375" style="4" customWidth="1"/>
    <col min="8" max="8" width="10.75390625" style="4" customWidth="1"/>
    <col min="9" max="9" width="4.00390625" style="4" customWidth="1"/>
    <col min="10" max="10" width="7.625" style="4" customWidth="1"/>
    <col min="11" max="11" width="8.00390625" style="4" customWidth="1"/>
    <col min="12" max="12" width="0.875" style="4" customWidth="1"/>
    <col min="13" max="13" width="10.125" style="4" customWidth="1"/>
    <col min="14" max="14" width="2.625" style="4" bestFit="1" customWidth="1"/>
    <col min="15" max="15" width="7.625" style="4" customWidth="1"/>
    <col min="16" max="16" width="8.00390625" style="4" customWidth="1"/>
    <col min="17" max="17" width="0.875" style="4" customWidth="1"/>
    <col min="18" max="18" width="10.125" style="4" customWidth="1"/>
    <col min="19" max="19" width="3.25390625" style="4" customWidth="1"/>
    <col min="20" max="21" width="7.75390625" style="4" customWidth="1"/>
    <col min="22" max="22" width="0.74609375" style="4" customWidth="1"/>
    <col min="23" max="23" width="10.125" style="4" customWidth="1"/>
    <col min="24" max="24" width="0.74609375" style="4" customWidth="1"/>
    <col min="25" max="25" width="7.625" style="4" customWidth="1"/>
    <col min="26" max="26" width="8.00390625" style="4" customWidth="1"/>
    <col min="27" max="27" width="0.74609375" style="4" customWidth="1"/>
    <col min="28" max="28" width="19.625" style="4" customWidth="1"/>
    <col min="29" max="29" width="5.00390625" style="4" bestFit="1" customWidth="1"/>
    <col min="30" max="30" width="1.37890625" style="4" customWidth="1"/>
    <col min="31" max="16384" width="9.00390625" style="4" customWidth="1"/>
  </cols>
  <sheetData>
    <row r="1" spans="7:157" ht="16.5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30.75" customHeight="1">
      <c r="B2" s="167" t="s">
        <v>304</v>
      </c>
      <c r="C2" s="167"/>
      <c r="D2" s="167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2"/>
      <c r="N2" s="935" t="s">
        <v>12</v>
      </c>
      <c r="O2" s="936"/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FA2" s="2"/>
    </row>
    <row r="3" spans="2:29" ht="30.75" customHeight="1">
      <c r="B3" s="6"/>
      <c r="C3" s="6"/>
      <c r="D3" s="6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4"/>
      <c r="N3" s="935" t="s">
        <v>464</v>
      </c>
      <c r="O3" s="936"/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SUM(O4+O11)</f>
        <v>0</v>
      </c>
      <c r="AA3" s="954"/>
      <c r="AB3" s="954"/>
      <c r="AC3" s="348" t="s">
        <v>4</v>
      </c>
    </row>
    <row r="4" spans="3:18" s="163" customFormat="1" ht="30" customHeight="1">
      <c r="C4" s="942" t="s">
        <v>362</v>
      </c>
      <c r="D4" s="942"/>
      <c r="E4" s="942"/>
      <c r="F4" s="943" t="s">
        <v>22</v>
      </c>
      <c r="G4" s="943"/>
      <c r="H4" s="944">
        <f>SUM(E10+O10+T10+Y10)</f>
        <v>5200</v>
      </c>
      <c r="I4" s="943"/>
      <c r="J4" s="164" t="s">
        <v>4</v>
      </c>
      <c r="K4" s="164" t="s">
        <v>463</v>
      </c>
      <c r="L4" s="165"/>
      <c r="M4" s="166" t="s">
        <v>306</v>
      </c>
      <c r="N4" s="165"/>
      <c r="O4" s="945">
        <f>SUM(F10+P10+U10+Z10)</f>
        <v>0</v>
      </c>
      <c r="P4" s="946"/>
      <c r="Q4" s="947" t="s">
        <v>4</v>
      </c>
      <c r="R4" s="947"/>
    </row>
    <row r="5" spans="2:29" ht="22.5" customHeight="1">
      <c r="B5" s="935" t="s">
        <v>326</v>
      </c>
      <c r="C5" s="936"/>
      <c r="D5" s="936"/>
      <c r="E5" s="937"/>
      <c r="F5" s="323" t="s">
        <v>310</v>
      </c>
      <c r="G5" s="935"/>
      <c r="H5" s="936"/>
      <c r="I5" s="936"/>
      <c r="J5" s="937"/>
      <c r="K5" s="324"/>
      <c r="L5" s="936" t="s">
        <v>327</v>
      </c>
      <c r="M5" s="936"/>
      <c r="N5" s="936"/>
      <c r="O5" s="936"/>
      <c r="P5" s="350" t="s">
        <v>310</v>
      </c>
      <c r="Q5" s="935" t="s">
        <v>328</v>
      </c>
      <c r="R5" s="936"/>
      <c r="S5" s="936"/>
      <c r="T5" s="937"/>
      <c r="U5" s="324" t="s">
        <v>310</v>
      </c>
      <c r="V5" s="935" t="s">
        <v>311</v>
      </c>
      <c r="W5" s="936"/>
      <c r="X5" s="936"/>
      <c r="Y5" s="937"/>
      <c r="Z5" s="323" t="s">
        <v>310</v>
      </c>
      <c r="AA5" s="949" t="s">
        <v>462</v>
      </c>
      <c r="AB5" s="938"/>
      <c r="AC5" s="939"/>
    </row>
    <row r="6" spans="2:29" ht="22.5" customHeight="1">
      <c r="B6" s="446"/>
      <c r="C6" s="447" t="s">
        <v>87</v>
      </c>
      <c r="D6" s="570" t="s">
        <v>630</v>
      </c>
      <c r="E6" s="541">
        <v>1850</v>
      </c>
      <c r="F6" s="838"/>
      <c r="G6" s="426"/>
      <c r="H6" s="431"/>
      <c r="I6" s="691"/>
      <c r="J6" s="694"/>
      <c r="K6" s="692"/>
      <c r="L6" s="1"/>
      <c r="M6" s="447"/>
      <c r="N6" s="459"/>
      <c r="O6" s="532"/>
      <c r="P6" s="835"/>
      <c r="Q6" s="426"/>
      <c r="R6" s="429"/>
      <c r="S6" s="430"/>
      <c r="T6" s="550"/>
      <c r="U6" s="509"/>
      <c r="V6" s="1"/>
      <c r="W6" s="447" t="s">
        <v>87</v>
      </c>
      <c r="X6" s="1"/>
      <c r="Y6" s="541">
        <v>400</v>
      </c>
      <c r="Z6" s="838"/>
      <c r="AA6" s="485"/>
      <c r="AB6" s="457"/>
      <c r="AC6" s="517"/>
    </row>
    <row r="7" spans="2:29" ht="22.5" customHeight="1">
      <c r="B7" s="405"/>
      <c r="C7" s="414" t="s">
        <v>149</v>
      </c>
      <c r="D7" s="574" t="s">
        <v>630</v>
      </c>
      <c r="E7" s="542">
        <v>2450</v>
      </c>
      <c r="F7" s="836"/>
      <c r="G7" s="405"/>
      <c r="H7" s="425"/>
      <c r="I7" s="415"/>
      <c r="J7" s="599"/>
      <c r="K7" s="693"/>
      <c r="L7" s="412"/>
      <c r="M7" s="414"/>
      <c r="N7" s="412"/>
      <c r="O7" s="533"/>
      <c r="P7" s="547"/>
      <c r="Q7" s="405"/>
      <c r="R7" s="414"/>
      <c r="S7" s="408"/>
      <c r="T7" s="551"/>
      <c r="U7" s="536"/>
      <c r="V7" s="412"/>
      <c r="W7" s="414" t="s">
        <v>364</v>
      </c>
      <c r="X7" s="412"/>
      <c r="Y7" s="542">
        <v>500</v>
      </c>
      <c r="Z7" s="836"/>
      <c r="AA7" s="485"/>
      <c r="AB7" s="235"/>
      <c r="AC7" s="517"/>
    </row>
    <row r="8" spans="2:29" ht="22.5" customHeight="1">
      <c r="B8" s="405"/>
      <c r="C8" s="414"/>
      <c r="D8" s="412"/>
      <c r="E8" s="542"/>
      <c r="F8" s="581"/>
      <c r="G8" s="405"/>
      <c r="H8" s="414"/>
      <c r="I8" s="415"/>
      <c r="J8" s="599"/>
      <c r="K8" s="693"/>
      <c r="L8" s="412"/>
      <c r="M8" s="414"/>
      <c r="N8" s="412"/>
      <c r="O8" s="533"/>
      <c r="P8" s="547"/>
      <c r="Q8" s="405"/>
      <c r="R8" s="414"/>
      <c r="S8" s="408"/>
      <c r="T8" s="551"/>
      <c r="U8" s="536"/>
      <c r="V8" s="412"/>
      <c r="W8" s="414"/>
      <c r="X8" s="412"/>
      <c r="Y8" s="542"/>
      <c r="Z8" s="536"/>
      <c r="AA8" s="485"/>
      <c r="AB8" s="235"/>
      <c r="AC8" s="517"/>
    </row>
    <row r="9" spans="2:29" ht="22.5" customHeight="1">
      <c r="B9" s="446"/>
      <c r="C9" s="447"/>
      <c r="D9" s="1"/>
      <c r="E9" s="583"/>
      <c r="F9" s="496"/>
      <c r="G9" s="446"/>
      <c r="H9" s="447"/>
      <c r="I9" s="448"/>
      <c r="J9" s="694"/>
      <c r="K9" s="692"/>
      <c r="L9" s="1"/>
      <c r="M9" s="447"/>
      <c r="N9" s="1"/>
      <c r="O9" s="571"/>
      <c r="P9" s="534"/>
      <c r="Q9" s="423"/>
      <c r="R9" s="474"/>
      <c r="S9" s="422"/>
      <c r="T9" s="550"/>
      <c r="U9" s="509"/>
      <c r="V9" s="421"/>
      <c r="W9" s="421"/>
      <c r="X9" s="421"/>
      <c r="Y9" s="583"/>
      <c r="Z9" s="496"/>
      <c r="AA9" s="485"/>
      <c r="AB9" s="235"/>
      <c r="AC9" s="517"/>
    </row>
    <row r="10" spans="2:29" ht="22.5" customHeight="1">
      <c r="B10" s="935" t="s">
        <v>5</v>
      </c>
      <c r="C10" s="936"/>
      <c r="D10" s="936"/>
      <c r="E10" s="535">
        <f>SUM(E6:E9)</f>
        <v>4300</v>
      </c>
      <c r="F10" s="684">
        <f>SUM(F6:F9)</f>
        <v>0</v>
      </c>
      <c r="G10" s="935"/>
      <c r="H10" s="936"/>
      <c r="I10" s="937"/>
      <c r="J10" s="644"/>
      <c r="K10" s="508"/>
      <c r="L10" s="936" t="s">
        <v>5</v>
      </c>
      <c r="M10" s="936"/>
      <c r="N10" s="936"/>
      <c r="O10" s="535">
        <f>SUM(O6:O9)</f>
        <v>0</v>
      </c>
      <c r="P10" s="538">
        <f>SUM(P6:P9)</f>
        <v>0</v>
      </c>
      <c r="Q10" s="935"/>
      <c r="R10" s="936"/>
      <c r="S10" s="937"/>
      <c r="T10" s="553">
        <f>SUM(T6:T9)</f>
        <v>0</v>
      </c>
      <c r="U10" s="483">
        <f>SUM(U6:U9)</f>
        <v>0</v>
      </c>
      <c r="V10" s="936" t="s">
        <v>5</v>
      </c>
      <c r="W10" s="936"/>
      <c r="X10" s="936"/>
      <c r="Y10" s="549">
        <f>SUM(Y6:Y9)</f>
        <v>900</v>
      </c>
      <c r="Z10" s="615">
        <f>SUM(Z6:Z9)</f>
        <v>0</v>
      </c>
      <c r="AA10" s="930"/>
      <c r="AB10" s="931"/>
      <c r="AC10" s="482">
        <f>SUM(AC6:AC9)</f>
        <v>0</v>
      </c>
    </row>
    <row r="11" spans="2:30" ht="30" customHeight="1">
      <c r="B11" s="349"/>
      <c r="C11" s="942" t="s">
        <v>363</v>
      </c>
      <c r="D11" s="942"/>
      <c r="E11" s="942"/>
      <c r="F11" s="943" t="s">
        <v>22</v>
      </c>
      <c r="G11" s="943"/>
      <c r="H11" s="944">
        <f>SUM(J21+O21+T21+Y21)</f>
        <v>15300</v>
      </c>
      <c r="I11" s="943"/>
      <c r="J11" s="164" t="s">
        <v>4</v>
      </c>
      <c r="K11" s="164" t="s">
        <v>463</v>
      </c>
      <c r="L11" s="165"/>
      <c r="M11" s="166" t="s">
        <v>306</v>
      </c>
      <c r="N11" s="165"/>
      <c r="O11" s="945">
        <f>SUM(K21+P21+U21+Z21)</f>
        <v>0</v>
      </c>
      <c r="P11" s="946"/>
      <c r="Q11" s="947" t="s">
        <v>4</v>
      </c>
      <c r="R11" s="947"/>
      <c r="S11" s="2"/>
      <c r="T11" s="462"/>
      <c r="U11" s="5"/>
      <c r="V11" s="2"/>
      <c r="W11" s="1"/>
      <c r="X11" s="1"/>
      <c r="Y11" s="1"/>
      <c r="Z11" s="1"/>
      <c r="AA11" s="948"/>
      <c r="AB11" s="948"/>
      <c r="AC11" s="1"/>
      <c r="AD11" s="2"/>
    </row>
    <row r="12" spans="2:29" ht="22.5" customHeight="1">
      <c r="B12" s="935" t="s">
        <v>326</v>
      </c>
      <c r="C12" s="936"/>
      <c r="D12" s="936"/>
      <c r="E12" s="937"/>
      <c r="F12" s="323" t="s">
        <v>310</v>
      </c>
      <c r="G12" s="935" t="s">
        <v>326</v>
      </c>
      <c r="H12" s="936"/>
      <c r="I12" s="936"/>
      <c r="J12" s="936"/>
      <c r="K12" s="346" t="s">
        <v>310</v>
      </c>
      <c r="L12" s="936" t="s">
        <v>327</v>
      </c>
      <c r="M12" s="936"/>
      <c r="N12" s="936"/>
      <c r="O12" s="936"/>
      <c r="P12" s="350" t="s">
        <v>310</v>
      </c>
      <c r="Q12" s="935" t="s">
        <v>328</v>
      </c>
      <c r="R12" s="936"/>
      <c r="S12" s="936"/>
      <c r="T12" s="937"/>
      <c r="U12" s="324" t="s">
        <v>310</v>
      </c>
      <c r="V12" s="936" t="s">
        <v>311</v>
      </c>
      <c r="W12" s="936"/>
      <c r="X12" s="936"/>
      <c r="Y12" s="937"/>
      <c r="Z12" s="323" t="s">
        <v>310</v>
      </c>
      <c r="AA12" s="949" t="s">
        <v>462</v>
      </c>
      <c r="AB12" s="938"/>
      <c r="AC12" s="939"/>
    </row>
    <row r="13" spans="2:29" ht="22.5" customHeight="1">
      <c r="B13" s="446"/>
      <c r="C13" s="447" t="s">
        <v>88</v>
      </c>
      <c r="D13" s="570" t="s">
        <v>630</v>
      </c>
      <c r="E13" s="541">
        <v>4500</v>
      </c>
      <c r="F13" s="838"/>
      <c r="G13" s="426"/>
      <c r="H13" s="429" t="s">
        <v>92</v>
      </c>
      <c r="I13" s="570" t="s">
        <v>630</v>
      </c>
      <c r="J13" s="545">
        <v>1800</v>
      </c>
      <c r="K13" s="838"/>
      <c r="L13" s="1"/>
      <c r="M13" s="447"/>
      <c r="N13" s="1"/>
      <c r="O13" s="532"/>
      <c r="P13" s="735"/>
      <c r="Q13" s="426"/>
      <c r="R13" s="429"/>
      <c r="S13" s="430"/>
      <c r="T13" s="627"/>
      <c r="U13" s="509"/>
      <c r="V13" s="1"/>
      <c r="W13" s="447" t="s">
        <v>375</v>
      </c>
      <c r="X13" s="1"/>
      <c r="Y13" s="541">
        <v>500</v>
      </c>
      <c r="Z13" s="838"/>
      <c r="AA13" s="485"/>
      <c r="AB13" s="457"/>
      <c r="AC13" s="517"/>
    </row>
    <row r="14" spans="2:29" ht="22.5" customHeight="1">
      <c r="B14" s="405"/>
      <c r="C14" s="1064"/>
      <c r="D14" s="1064"/>
      <c r="E14" s="542"/>
      <c r="F14" s="695"/>
      <c r="G14" s="405"/>
      <c r="H14" s="414" t="s">
        <v>90</v>
      </c>
      <c r="I14" s="574" t="s">
        <v>670</v>
      </c>
      <c r="J14" s="546">
        <v>300</v>
      </c>
      <c r="K14" s="836"/>
      <c r="L14" s="412"/>
      <c r="M14" s="412"/>
      <c r="N14" s="412"/>
      <c r="O14" s="533"/>
      <c r="P14" s="547"/>
      <c r="Q14" s="405"/>
      <c r="R14" s="449"/>
      <c r="S14" s="408"/>
      <c r="T14" s="579"/>
      <c r="U14" s="536"/>
      <c r="V14" s="412"/>
      <c r="W14" s="414" t="s">
        <v>89</v>
      </c>
      <c r="X14" s="412"/>
      <c r="Y14" s="542">
        <v>650</v>
      </c>
      <c r="Z14" s="836"/>
      <c r="AA14" s="485"/>
      <c r="AB14" s="457"/>
      <c r="AC14" s="517"/>
    </row>
    <row r="15" spans="2:29" ht="22.5" customHeight="1">
      <c r="B15" s="405"/>
      <c r="C15" s="1064"/>
      <c r="D15" s="1064"/>
      <c r="E15" s="542"/>
      <c r="F15" s="695"/>
      <c r="G15" s="405"/>
      <c r="H15" s="414" t="s">
        <v>857</v>
      </c>
      <c r="I15" s="574" t="s">
        <v>630</v>
      </c>
      <c r="J15" s="546">
        <v>2050</v>
      </c>
      <c r="K15" s="836"/>
      <c r="L15" s="412"/>
      <c r="M15" s="412"/>
      <c r="N15" s="412"/>
      <c r="O15" s="533"/>
      <c r="P15" s="547"/>
      <c r="Q15" s="405"/>
      <c r="R15" s="449"/>
      <c r="S15" s="408"/>
      <c r="T15" s="579"/>
      <c r="U15" s="536"/>
      <c r="V15" s="412"/>
      <c r="W15" s="414" t="s">
        <v>376</v>
      </c>
      <c r="X15" s="412"/>
      <c r="Y15" s="542">
        <v>850</v>
      </c>
      <c r="Z15" s="836"/>
      <c r="AA15" s="485"/>
      <c r="AB15" s="457"/>
      <c r="AC15" s="517"/>
    </row>
    <row r="16" spans="2:29" ht="22.5" customHeight="1">
      <c r="B16" s="405"/>
      <c r="C16" s="1064"/>
      <c r="D16" s="1064"/>
      <c r="E16" s="542"/>
      <c r="F16" s="695"/>
      <c r="G16" s="405"/>
      <c r="H16" s="414" t="s">
        <v>365</v>
      </c>
      <c r="I16" s="574" t="s">
        <v>630</v>
      </c>
      <c r="J16" s="546">
        <v>2150</v>
      </c>
      <c r="K16" s="836"/>
      <c r="L16" s="412"/>
      <c r="M16" s="412"/>
      <c r="N16" s="412"/>
      <c r="O16" s="533"/>
      <c r="P16" s="547"/>
      <c r="Q16" s="405"/>
      <c r="R16" s="449"/>
      <c r="S16" s="408"/>
      <c r="T16" s="579"/>
      <c r="U16" s="536"/>
      <c r="V16" s="412"/>
      <c r="W16" s="414" t="s">
        <v>179</v>
      </c>
      <c r="X16" s="412"/>
      <c r="Y16" s="542">
        <v>600</v>
      </c>
      <c r="Z16" s="836"/>
      <c r="AA16" s="485"/>
      <c r="AB16" s="457"/>
      <c r="AC16" s="517"/>
    </row>
    <row r="17" spans="2:29" ht="22.5" customHeight="1">
      <c r="B17" s="405"/>
      <c r="C17" s="1064"/>
      <c r="D17" s="1064"/>
      <c r="E17" s="542"/>
      <c r="F17" s="695"/>
      <c r="G17" s="405"/>
      <c r="H17" s="414" t="s">
        <v>91</v>
      </c>
      <c r="I17" s="574" t="s">
        <v>630</v>
      </c>
      <c r="J17" s="546">
        <v>1000</v>
      </c>
      <c r="K17" s="836"/>
      <c r="L17" s="412"/>
      <c r="M17" s="412"/>
      <c r="N17" s="412"/>
      <c r="O17" s="533"/>
      <c r="P17" s="547"/>
      <c r="Q17" s="405"/>
      <c r="R17" s="449"/>
      <c r="S17" s="408"/>
      <c r="T17" s="579"/>
      <c r="U17" s="536"/>
      <c r="V17" s="412"/>
      <c r="W17" s="414" t="s">
        <v>92</v>
      </c>
      <c r="X17" s="412"/>
      <c r="Y17" s="542">
        <v>400</v>
      </c>
      <c r="Z17" s="836"/>
      <c r="AA17" s="485"/>
      <c r="AB17" s="457"/>
      <c r="AC17" s="517"/>
    </row>
    <row r="18" spans="2:29" ht="22.5" customHeight="1">
      <c r="B18" s="405"/>
      <c r="C18" s="1064"/>
      <c r="D18" s="1064"/>
      <c r="E18" s="542"/>
      <c r="F18" s="695"/>
      <c r="G18" s="405"/>
      <c r="H18" s="414"/>
      <c r="I18" s="574"/>
      <c r="J18" s="546"/>
      <c r="K18" s="598"/>
      <c r="L18" s="412"/>
      <c r="M18" s="412"/>
      <c r="N18" s="412"/>
      <c r="O18" s="533"/>
      <c r="P18" s="547"/>
      <c r="Q18" s="405"/>
      <c r="R18" s="449"/>
      <c r="S18" s="408"/>
      <c r="T18" s="579"/>
      <c r="U18" s="536"/>
      <c r="V18" s="412"/>
      <c r="W18" s="414" t="s">
        <v>88</v>
      </c>
      <c r="X18" s="412"/>
      <c r="Y18" s="542">
        <v>500</v>
      </c>
      <c r="Z18" s="836"/>
      <c r="AA18" s="485"/>
      <c r="AB18" s="457"/>
      <c r="AC18" s="517"/>
    </row>
    <row r="19" spans="2:29" ht="22.5" customHeight="1">
      <c r="B19" s="405"/>
      <c r="C19" s="1064"/>
      <c r="D19" s="1064"/>
      <c r="E19" s="542"/>
      <c r="F19" s="695"/>
      <c r="G19" s="405"/>
      <c r="H19" s="414"/>
      <c r="I19" s="415"/>
      <c r="J19" s="546"/>
      <c r="K19" s="598"/>
      <c r="L19" s="412"/>
      <c r="M19" s="412"/>
      <c r="N19" s="412"/>
      <c r="O19" s="533"/>
      <c r="P19" s="547"/>
      <c r="Q19" s="405"/>
      <c r="R19" s="449"/>
      <c r="S19" s="408"/>
      <c r="T19" s="579"/>
      <c r="U19" s="536"/>
      <c r="V19" s="412"/>
      <c r="W19" s="414"/>
      <c r="X19" s="412"/>
      <c r="Y19" s="542"/>
      <c r="Z19" s="536"/>
      <c r="AA19" s="485"/>
      <c r="AB19" s="457"/>
      <c r="AC19" s="517"/>
    </row>
    <row r="20" spans="2:29" ht="22.5" customHeight="1">
      <c r="B20" s="446"/>
      <c r="C20" s="1065"/>
      <c r="D20" s="1065"/>
      <c r="E20" s="544"/>
      <c r="F20" s="696"/>
      <c r="G20" s="965" t="s">
        <v>98</v>
      </c>
      <c r="H20" s="948"/>
      <c r="I20" s="1022"/>
      <c r="J20" s="545">
        <f>SUM(J13:J19)</f>
        <v>7300</v>
      </c>
      <c r="K20" s="531">
        <f>SUM(K13:K19)</f>
        <v>0</v>
      </c>
      <c r="L20" s="1"/>
      <c r="M20" s="1"/>
      <c r="N20" s="1"/>
      <c r="O20" s="571"/>
      <c r="P20" s="534"/>
      <c r="Q20" s="446"/>
      <c r="R20" s="419"/>
      <c r="S20" s="435"/>
      <c r="T20" s="627"/>
      <c r="U20" s="509"/>
      <c r="V20" s="1"/>
      <c r="W20" s="1"/>
      <c r="X20" s="1"/>
      <c r="Y20" s="544"/>
      <c r="Z20" s="507"/>
      <c r="AA20" s="446"/>
      <c r="AB20" s="519"/>
      <c r="AC20" s="517"/>
    </row>
    <row r="21" spans="2:29" ht="22.5" customHeight="1">
      <c r="B21" s="935" t="s">
        <v>5</v>
      </c>
      <c r="C21" s="936"/>
      <c r="D21" s="936"/>
      <c r="E21" s="549">
        <f>SUM(E13:E14)</f>
        <v>4500</v>
      </c>
      <c r="F21" s="615">
        <f>SUM(F13:F20)</f>
        <v>0</v>
      </c>
      <c r="G21" s="935" t="s">
        <v>305</v>
      </c>
      <c r="H21" s="936"/>
      <c r="I21" s="937"/>
      <c r="J21" s="478">
        <f>SUM(J20+E21)</f>
        <v>11800</v>
      </c>
      <c r="K21" s="684">
        <f>SUM(F21+K20)</f>
        <v>0</v>
      </c>
      <c r="L21" s="936"/>
      <c r="M21" s="936"/>
      <c r="N21" s="936"/>
      <c r="O21" s="535">
        <f>SUM(O13:O13)</f>
        <v>0</v>
      </c>
      <c r="P21" s="538">
        <f>SUM(P13:P20)</f>
        <v>0</v>
      </c>
      <c r="Q21" s="935"/>
      <c r="R21" s="936"/>
      <c r="S21" s="937"/>
      <c r="T21" s="553">
        <f>SUM(T13:T20)</f>
        <v>0</v>
      </c>
      <c r="U21" s="483">
        <f>SUM(U13:U20)</f>
        <v>0</v>
      </c>
      <c r="V21" s="936" t="s">
        <v>5</v>
      </c>
      <c r="W21" s="936"/>
      <c r="X21" s="936"/>
      <c r="Y21" s="549">
        <f>SUM(Y13:Y20)</f>
        <v>3500</v>
      </c>
      <c r="Z21" s="483">
        <f>SUM(Z13:Z20)</f>
        <v>0</v>
      </c>
      <c r="AA21" s="930"/>
      <c r="AB21" s="931"/>
      <c r="AC21" s="480">
        <f>SUM(AC13:AC20)</f>
        <v>0</v>
      </c>
    </row>
    <row r="22" spans="2:30" ht="13.5" customHeight="1">
      <c r="B22" s="232" t="s">
        <v>824</v>
      </c>
      <c r="C22" s="172"/>
      <c r="D22" s="1"/>
      <c r="E22" s="545"/>
      <c r="F22" s="845"/>
      <c r="G22" s="1"/>
      <c r="H22" s="1"/>
      <c r="I22" s="1"/>
      <c r="J22" s="545"/>
      <c r="K22" s="846"/>
      <c r="L22" s="1"/>
      <c r="M22" s="1"/>
      <c r="N22" s="1"/>
      <c r="O22" s="545"/>
      <c r="P22" s="507"/>
      <c r="Q22" s="1"/>
      <c r="R22" s="1"/>
      <c r="S22" s="1"/>
      <c r="T22" s="545"/>
      <c r="U22" s="846"/>
      <c r="V22" s="1"/>
      <c r="W22" s="1"/>
      <c r="X22" s="1"/>
      <c r="Y22" s="545"/>
      <c r="Z22" s="507"/>
      <c r="AA22" s="419"/>
      <c r="AB22" s="349"/>
      <c r="AC22" s="8"/>
      <c r="AD22" s="419"/>
    </row>
    <row r="23" spans="2:29" ht="14.25" customHeight="1">
      <c r="B23" s="910" t="s">
        <v>828</v>
      </c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</row>
    <row r="24" spans="2:29" ht="14.25" customHeight="1">
      <c r="B24" s="910" t="s">
        <v>825</v>
      </c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1"/>
      <c r="P24" s="911"/>
      <c r="Q24" s="911"/>
      <c r="R24" s="911"/>
      <c r="S24" s="911"/>
      <c r="T24" s="911"/>
      <c r="U24" s="911"/>
      <c r="V24" s="911"/>
      <c r="W24" s="911"/>
      <c r="X24" s="911"/>
      <c r="Y24" s="911"/>
      <c r="Z24" s="911"/>
      <c r="AA24" s="911"/>
      <c r="AB24" s="911"/>
      <c r="AC24" s="911"/>
    </row>
    <row r="25" spans="2:29" ht="13.5">
      <c r="B25" s="910" t="s">
        <v>826</v>
      </c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1"/>
      <c r="W25" s="911"/>
      <c r="X25" s="911"/>
      <c r="Y25" s="911"/>
      <c r="Z25" s="911"/>
      <c r="AA25" s="911"/>
      <c r="AB25" s="911"/>
      <c r="AC25" s="911"/>
    </row>
    <row r="26" spans="2:26" ht="8.25" customHeight="1">
      <c r="B26" s="232"/>
      <c r="C26" s="1"/>
      <c r="D26" s="1"/>
      <c r="E26" s="545"/>
      <c r="F26" s="845"/>
      <c r="G26" s="1"/>
      <c r="H26" s="1"/>
      <c r="I26" s="1"/>
      <c r="J26" s="545"/>
      <c r="K26" s="846"/>
      <c r="L26" s="1"/>
      <c r="M26" s="1"/>
      <c r="N26" s="1"/>
      <c r="O26" s="545"/>
      <c r="P26" s="507"/>
      <c r="Q26" s="1"/>
      <c r="R26" s="1"/>
      <c r="S26" s="1"/>
      <c r="T26" s="545"/>
      <c r="U26" s="846"/>
      <c r="V26" s="1"/>
      <c r="W26" s="1"/>
      <c r="X26" s="1"/>
      <c r="Y26" s="545"/>
      <c r="Z26" s="507"/>
    </row>
    <row r="27" spans="2:30" ht="14.25">
      <c r="B27" s="403" t="s">
        <v>578</v>
      </c>
      <c r="C27" s="2"/>
      <c r="E27" s="2"/>
      <c r="F27" s="2"/>
      <c r="J27" s="2"/>
      <c r="K27" s="2"/>
      <c r="M27" s="2"/>
      <c r="O27" s="2"/>
      <c r="P27" s="2"/>
      <c r="R27" s="1"/>
      <c r="T27" s="462"/>
      <c r="U27" s="5"/>
      <c r="AA27" s="419"/>
      <c r="AB27" s="349" t="str">
        <f>'表紙'!P36</f>
        <v>（2020年10月現在）</v>
      </c>
      <c r="AC27" s="8" t="s">
        <v>593</v>
      </c>
      <c r="AD27" s="419"/>
    </row>
  </sheetData>
  <sheetProtection password="CCCF" sheet="1" selectLockedCells="1"/>
  <mergeCells count="58">
    <mergeCell ref="B23:AC23"/>
    <mergeCell ref="B24:AC24"/>
    <mergeCell ref="B25:AC25"/>
    <mergeCell ref="C20:D20"/>
    <mergeCell ref="B21:D21"/>
    <mergeCell ref="G21:I21"/>
    <mergeCell ref="L21:N21"/>
    <mergeCell ref="Q21:S21"/>
    <mergeCell ref="AA21:AB21"/>
    <mergeCell ref="G20:I20"/>
    <mergeCell ref="V12:Y12"/>
    <mergeCell ref="C18:D18"/>
    <mergeCell ref="C17:D17"/>
    <mergeCell ref="C14:D14"/>
    <mergeCell ref="G12:J12"/>
    <mergeCell ref="L12:O12"/>
    <mergeCell ref="Q12:T12"/>
    <mergeCell ref="V21:X21"/>
    <mergeCell ref="C11:E11"/>
    <mergeCell ref="F11:G11"/>
    <mergeCell ref="H11:I11"/>
    <mergeCell ref="O11:P11"/>
    <mergeCell ref="Q11:R11"/>
    <mergeCell ref="B12:E12"/>
    <mergeCell ref="C19:D19"/>
    <mergeCell ref="C15:D15"/>
    <mergeCell ref="C16:D16"/>
    <mergeCell ref="B5:E5"/>
    <mergeCell ref="G5:J5"/>
    <mergeCell ref="L5:O5"/>
    <mergeCell ref="Q5:T5"/>
    <mergeCell ref="V5:Y5"/>
    <mergeCell ref="B10:D10"/>
    <mergeCell ref="G10:I10"/>
    <mergeCell ref="L10:N10"/>
    <mergeCell ref="Q10:S10"/>
    <mergeCell ref="V10:X10"/>
    <mergeCell ref="C4:E4"/>
    <mergeCell ref="F4:G4"/>
    <mergeCell ref="H4:I4"/>
    <mergeCell ref="O4:P4"/>
    <mergeCell ref="Q4:R4"/>
    <mergeCell ref="Q3:V3"/>
    <mergeCell ref="W2:Y2"/>
    <mergeCell ref="W3:Y3"/>
    <mergeCell ref="E3:G3"/>
    <mergeCell ref="H3:M3"/>
    <mergeCell ref="N3:P3"/>
    <mergeCell ref="E2:G2"/>
    <mergeCell ref="N2:P2"/>
    <mergeCell ref="Q2:V2"/>
    <mergeCell ref="H2:M2"/>
    <mergeCell ref="Z2:AC2"/>
    <mergeCell ref="Z3:AB3"/>
    <mergeCell ref="AA5:AC5"/>
    <mergeCell ref="AA10:AB10"/>
    <mergeCell ref="AA11:AB11"/>
    <mergeCell ref="AA12:AC12"/>
  </mergeCells>
  <conditionalFormatting sqref="F6">
    <cfRule type="expression" priority="18" dxfId="0" stopIfTrue="1">
      <formula>F6&gt;E6</formula>
    </cfRule>
  </conditionalFormatting>
  <conditionalFormatting sqref="F7">
    <cfRule type="expression" priority="17" dxfId="0" stopIfTrue="1">
      <formula>F7&gt;E7</formula>
    </cfRule>
  </conditionalFormatting>
  <conditionalFormatting sqref="P6">
    <cfRule type="expression" priority="16" dxfId="0" stopIfTrue="1">
      <formula>P6&gt;O6</formula>
    </cfRule>
  </conditionalFormatting>
  <conditionalFormatting sqref="Z6">
    <cfRule type="expression" priority="15" dxfId="0" stopIfTrue="1">
      <formula>Z6&gt;Y6</formula>
    </cfRule>
  </conditionalFormatting>
  <conditionalFormatting sqref="Z7">
    <cfRule type="expression" priority="14" dxfId="0" stopIfTrue="1">
      <formula>Z7&gt;Y7</formula>
    </cfRule>
  </conditionalFormatting>
  <conditionalFormatting sqref="K13">
    <cfRule type="expression" priority="13" dxfId="0" stopIfTrue="1">
      <formula>K13&gt;J13</formula>
    </cfRule>
  </conditionalFormatting>
  <conditionalFormatting sqref="K14">
    <cfRule type="expression" priority="12" dxfId="0" stopIfTrue="1">
      <formula>K14&gt;J14</formula>
    </cfRule>
  </conditionalFormatting>
  <conditionalFormatting sqref="K15">
    <cfRule type="expression" priority="11" dxfId="0" stopIfTrue="1">
      <formula>K15&gt;J15</formula>
    </cfRule>
  </conditionalFormatting>
  <conditionalFormatting sqref="K16">
    <cfRule type="expression" priority="10" dxfId="0" stopIfTrue="1">
      <formula>K16&gt;J16</formula>
    </cfRule>
  </conditionalFormatting>
  <conditionalFormatting sqref="K17">
    <cfRule type="expression" priority="9" dxfId="0" stopIfTrue="1">
      <formula>K17&gt;J17</formula>
    </cfRule>
  </conditionalFormatting>
  <conditionalFormatting sqref="K18">
    <cfRule type="expression" priority="8" dxfId="0" stopIfTrue="1">
      <formula>K18&gt;J18</formula>
    </cfRule>
  </conditionalFormatting>
  <conditionalFormatting sqref="F13">
    <cfRule type="expression" priority="7" dxfId="0" stopIfTrue="1">
      <formula>F13&gt;E13</formula>
    </cfRule>
  </conditionalFormatting>
  <conditionalFormatting sqref="Z13">
    <cfRule type="expression" priority="6" dxfId="0" stopIfTrue="1">
      <formula>Z13&gt;Y13</formula>
    </cfRule>
  </conditionalFormatting>
  <conditionalFormatting sqref="Z14">
    <cfRule type="expression" priority="5" dxfId="0" stopIfTrue="1">
      <formula>Z14&gt;Y14</formula>
    </cfRule>
  </conditionalFormatting>
  <conditionalFormatting sqref="Z15">
    <cfRule type="expression" priority="4" dxfId="0" stopIfTrue="1">
      <formula>Z15&gt;Y15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18">
    <cfRule type="expression" priority="1" dxfId="0" stopIfTrue="1">
      <formula>Z18&gt;Y18</formula>
    </cfRule>
  </conditionalFormatting>
  <dataValidations count="3">
    <dataValidation operator="lessThanOrEqual" allowBlank="1" showInputMessage="1" showErrorMessage="1" sqref="AA27:IV65536 C1:Z5 C9:Z12 AA1:IV21 A1:B21 A27:B65536 B22:B26 C26:Z65536 C19:Z22"/>
    <dataValidation type="custom" operator="lessThanOrEqual" allowBlank="1" showInputMessage="1" showErrorMessage="1" sqref="P13 U6 U13">
      <formula1>AND(P13&lt;=O13,MOD(P13,50)=0)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13 K13:K18 P6 Z6:Z7 Z13:Z18">
      <formula1>AND(F6&lt;=E6,MOD(F6,50)=0)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N3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0.6171875" style="4" customWidth="1"/>
    <col min="3" max="3" width="11.125" style="4" customWidth="1"/>
    <col min="4" max="4" width="4.00390625" style="4" customWidth="1"/>
    <col min="5" max="5" width="7.625" style="4" customWidth="1"/>
    <col min="6" max="6" width="8.625" style="4" customWidth="1"/>
    <col min="7" max="7" width="3.00390625" style="4" customWidth="1"/>
    <col min="8" max="8" width="11.125" style="4" customWidth="1"/>
    <col min="9" max="9" width="4.00390625" style="4" customWidth="1"/>
    <col min="10" max="10" width="7.25390625" style="4" customWidth="1"/>
    <col min="11" max="11" width="8.625" style="4" customWidth="1"/>
    <col min="12" max="12" width="0.74609375" style="4" customWidth="1"/>
    <col min="13" max="13" width="10.625" style="4" customWidth="1"/>
    <col min="14" max="14" width="0.74609375" style="4" customWidth="1"/>
    <col min="15" max="15" width="7.25390625" style="4" customWidth="1"/>
    <col min="16" max="16" width="8.125" style="4" customWidth="1"/>
    <col min="17" max="17" width="2.75390625" style="4" customWidth="1"/>
    <col min="18" max="18" width="10.625" style="4" customWidth="1"/>
    <col min="19" max="19" width="2.375" style="4" customWidth="1"/>
    <col min="20" max="20" width="7.25390625" style="4" customWidth="1"/>
    <col min="21" max="21" width="8.125" style="4" customWidth="1"/>
    <col min="22" max="22" width="3.125" style="4" customWidth="1"/>
    <col min="23" max="23" width="10.625" style="4" customWidth="1"/>
    <col min="24" max="24" width="0.74609375" style="4" customWidth="1"/>
    <col min="25" max="25" width="7.25390625" style="4" customWidth="1"/>
    <col min="26" max="26" width="7.75390625" style="4" customWidth="1"/>
    <col min="27" max="27" width="0.74609375" style="4" customWidth="1"/>
    <col min="28" max="28" width="18.50390625" style="4" customWidth="1"/>
    <col min="29" max="29" width="5.00390625" style="4" bestFit="1" customWidth="1"/>
    <col min="30" max="30" width="1.37890625" style="4" customWidth="1"/>
    <col min="31" max="16384" width="9.00390625" style="4" customWidth="1"/>
  </cols>
  <sheetData>
    <row r="1" spans="7:143" ht="16.5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M1" s="2"/>
    </row>
    <row r="2" spans="2:144" ht="30.75" customHeight="1">
      <c r="B2" s="167" t="s">
        <v>304</v>
      </c>
      <c r="C2" s="167"/>
      <c r="D2" s="167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2"/>
      <c r="N2" s="935" t="s">
        <v>12</v>
      </c>
      <c r="O2" s="936"/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EN2" s="2"/>
    </row>
    <row r="3" spans="2:29" ht="30.75" customHeight="1">
      <c r="B3" s="6"/>
      <c r="C3" s="6"/>
      <c r="D3" s="6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4"/>
      <c r="N3" s="935" t="s">
        <v>464</v>
      </c>
      <c r="O3" s="936"/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SUM(O4+O17)</f>
        <v>0</v>
      </c>
      <c r="AA3" s="954"/>
      <c r="AB3" s="954"/>
      <c r="AC3" s="348" t="s">
        <v>4</v>
      </c>
    </row>
    <row r="4" spans="3:18" s="163" customFormat="1" ht="30" customHeight="1">
      <c r="C4" s="942" t="s">
        <v>371</v>
      </c>
      <c r="D4" s="942"/>
      <c r="E4" s="942"/>
      <c r="F4" s="943" t="s">
        <v>22</v>
      </c>
      <c r="G4" s="943"/>
      <c r="H4" s="944">
        <f>SUM(Y16+T16+O16+J16)</f>
        <v>24150</v>
      </c>
      <c r="I4" s="944"/>
      <c r="J4" s="164" t="s">
        <v>4</v>
      </c>
      <c r="K4" s="164" t="s">
        <v>463</v>
      </c>
      <c r="L4" s="165"/>
      <c r="M4" s="166" t="s">
        <v>306</v>
      </c>
      <c r="N4" s="165"/>
      <c r="O4" s="945">
        <f>SUM(K16+P16+U16+Z16)</f>
        <v>0</v>
      </c>
      <c r="P4" s="946"/>
      <c r="Q4" s="947" t="s">
        <v>4</v>
      </c>
      <c r="R4" s="947"/>
    </row>
    <row r="5" spans="2:29" ht="22.5" customHeight="1">
      <c r="B5" s="935" t="s">
        <v>326</v>
      </c>
      <c r="C5" s="936"/>
      <c r="D5" s="936"/>
      <c r="E5" s="936"/>
      <c r="F5" s="346" t="s">
        <v>310</v>
      </c>
      <c r="G5" s="935" t="s">
        <v>326</v>
      </c>
      <c r="H5" s="936"/>
      <c r="I5" s="936"/>
      <c r="J5" s="936"/>
      <c r="K5" s="346" t="s">
        <v>310</v>
      </c>
      <c r="L5" s="936" t="s">
        <v>327</v>
      </c>
      <c r="M5" s="936"/>
      <c r="N5" s="936"/>
      <c r="O5" s="937"/>
      <c r="P5" s="323" t="s">
        <v>310</v>
      </c>
      <c r="Q5" s="935" t="s">
        <v>328</v>
      </c>
      <c r="R5" s="936"/>
      <c r="S5" s="936"/>
      <c r="T5" s="936"/>
      <c r="U5" s="346" t="s">
        <v>310</v>
      </c>
      <c r="V5" s="936" t="s">
        <v>311</v>
      </c>
      <c r="W5" s="936"/>
      <c r="X5" s="936"/>
      <c r="Y5" s="937"/>
      <c r="Z5" s="323" t="s">
        <v>310</v>
      </c>
      <c r="AA5" s="949" t="s">
        <v>462</v>
      </c>
      <c r="AB5" s="938"/>
      <c r="AC5" s="939"/>
    </row>
    <row r="6" spans="2:29" ht="22.5" customHeight="1">
      <c r="B6" s="446"/>
      <c r="C6" s="464" t="s">
        <v>544</v>
      </c>
      <c r="D6" s="525" t="s">
        <v>671</v>
      </c>
      <c r="E6" s="532">
        <v>1650</v>
      </c>
      <c r="F6" s="838"/>
      <c r="G6" s="697" t="s">
        <v>648</v>
      </c>
      <c r="H6" s="463" t="s">
        <v>218</v>
      </c>
      <c r="I6" s="570" t="s">
        <v>670</v>
      </c>
      <c r="J6" s="815">
        <v>450</v>
      </c>
      <c r="K6" s="838"/>
      <c r="L6" s="1"/>
      <c r="M6" s="414" t="s">
        <v>546</v>
      </c>
      <c r="N6" s="412"/>
      <c r="O6" s="853">
        <v>900</v>
      </c>
      <c r="P6" s="838"/>
      <c r="Q6" s="490" t="s">
        <v>672</v>
      </c>
      <c r="R6" s="429" t="s">
        <v>193</v>
      </c>
      <c r="S6" s="605" t="s">
        <v>650</v>
      </c>
      <c r="T6" s="856">
        <v>6600</v>
      </c>
      <c r="U6" s="838"/>
      <c r="V6" s="1"/>
      <c r="W6" s="447" t="s">
        <v>544</v>
      </c>
      <c r="X6" s="1"/>
      <c r="Y6" s="858">
        <v>2600</v>
      </c>
      <c r="Z6" s="838"/>
      <c r="AA6" s="485"/>
      <c r="AB6" s="969" t="s">
        <v>469</v>
      </c>
      <c r="AC6" s="970"/>
    </row>
    <row r="7" spans="2:29" ht="22.5" customHeight="1">
      <c r="B7" s="405"/>
      <c r="C7" s="698" t="s">
        <v>545</v>
      </c>
      <c r="D7" s="586"/>
      <c r="E7" s="533">
        <v>1200</v>
      </c>
      <c r="F7" s="836"/>
      <c r="G7" s="699" t="s">
        <v>634</v>
      </c>
      <c r="H7" s="592" t="s">
        <v>94</v>
      </c>
      <c r="I7" s="574" t="s">
        <v>670</v>
      </c>
      <c r="J7" s="700">
        <v>600</v>
      </c>
      <c r="K7" s="836"/>
      <c r="L7" s="412"/>
      <c r="M7" s="414"/>
      <c r="N7" s="412"/>
      <c r="O7" s="542"/>
      <c r="P7" s="598"/>
      <c r="Q7" s="442" t="s">
        <v>673</v>
      </c>
      <c r="R7" s="414" t="s">
        <v>546</v>
      </c>
      <c r="S7" s="443" t="s">
        <v>649</v>
      </c>
      <c r="T7" s="857">
        <v>1100</v>
      </c>
      <c r="U7" s="836"/>
      <c r="V7" s="412"/>
      <c r="W7" s="414" t="s">
        <v>547</v>
      </c>
      <c r="X7" s="412"/>
      <c r="Y7" s="853">
        <v>2400</v>
      </c>
      <c r="Z7" s="836"/>
      <c r="AA7" s="485"/>
      <c r="AB7" s="458" t="s">
        <v>594</v>
      </c>
      <c r="AC7" s="521"/>
    </row>
    <row r="8" spans="2:29" ht="22.5" customHeight="1">
      <c r="B8" s="405"/>
      <c r="C8" s="592" t="s">
        <v>548</v>
      </c>
      <c r="D8" s="586" t="s">
        <v>671</v>
      </c>
      <c r="E8" s="533">
        <v>300</v>
      </c>
      <c r="F8" s="836"/>
      <c r="G8" s="699" t="s">
        <v>662</v>
      </c>
      <c r="H8" s="587" t="s">
        <v>458</v>
      </c>
      <c r="I8" s="574" t="s">
        <v>670</v>
      </c>
      <c r="J8" s="700">
        <v>1550</v>
      </c>
      <c r="K8" s="836"/>
      <c r="L8" s="412"/>
      <c r="M8" s="414"/>
      <c r="N8" s="412"/>
      <c r="O8" s="542"/>
      <c r="P8" s="581"/>
      <c r="Q8" s="442" t="s">
        <v>674</v>
      </c>
      <c r="R8" s="414" t="s">
        <v>95</v>
      </c>
      <c r="S8" s="443" t="s">
        <v>649</v>
      </c>
      <c r="T8" s="546">
        <v>250</v>
      </c>
      <c r="U8" s="836"/>
      <c r="V8" s="719"/>
      <c r="W8" s="414"/>
      <c r="X8" s="408"/>
      <c r="Y8" s="551"/>
      <c r="Z8" s="536"/>
      <c r="AA8" s="485"/>
      <c r="AB8" s="458" t="s">
        <v>595</v>
      </c>
      <c r="AC8" s="521"/>
    </row>
    <row r="9" spans="2:29" ht="22.5" customHeight="1">
      <c r="B9" s="405"/>
      <c r="C9" s="592" t="s">
        <v>549</v>
      </c>
      <c r="D9" s="586" t="s">
        <v>671</v>
      </c>
      <c r="E9" s="533">
        <v>150</v>
      </c>
      <c r="F9" s="836"/>
      <c r="G9" s="699" t="s">
        <v>646</v>
      </c>
      <c r="H9" s="592" t="s">
        <v>232</v>
      </c>
      <c r="I9" s="574" t="s">
        <v>670</v>
      </c>
      <c r="J9" s="859">
        <v>1500</v>
      </c>
      <c r="K9" s="836"/>
      <c r="L9" s="994"/>
      <c r="M9" s="994"/>
      <c r="N9" s="994"/>
      <c r="O9" s="542"/>
      <c r="P9" s="581"/>
      <c r="Q9" s="405"/>
      <c r="R9" s="414"/>
      <c r="S9" s="408"/>
      <c r="T9" s="546"/>
      <c r="U9" s="598"/>
      <c r="V9" s="412"/>
      <c r="W9" s="414"/>
      <c r="X9" s="412"/>
      <c r="Y9" s="542"/>
      <c r="Z9" s="536"/>
      <c r="AA9" s="485"/>
      <c r="AB9" s="458" t="s">
        <v>596</v>
      </c>
      <c r="AC9" s="521"/>
    </row>
    <row r="10" spans="2:29" ht="22.5" customHeight="1">
      <c r="B10" s="405"/>
      <c r="C10" s="587" t="s">
        <v>675</v>
      </c>
      <c r="D10" s="601" t="s">
        <v>829</v>
      </c>
      <c r="E10" s="862">
        <v>600</v>
      </c>
      <c r="F10" s="836"/>
      <c r="G10" s="699" t="s">
        <v>676</v>
      </c>
      <c r="H10" s="592" t="s">
        <v>236</v>
      </c>
      <c r="I10" s="574" t="s">
        <v>670</v>
      </c>
      <c r="J10" s="700">
        <v>450</v>
      </c>
      <c r="K10" s="836"/>
      <c r="L10" s="412"/>
      <c r="M10" s="414"/>
      <c r="N10" s="412"/>
      <c r="O10" s="542"/>
      <c r="P10" s="581"/>
      <c r="Q10" s="405"/>
      <c r="R10" s="414"/>
      <c r="S10" s="408"/>
      <c r="T10" s="546"/>
      <c r="U10" s="598"/>
      <c r="V10" s="412"/>
      <c r="W10" s="414"/>
      <c r="X10" s="412"/>
      <c r="Y10" s="542"/>
      <c r="Z10" s="536"/>
      <c r="AA10" s="485"/>
      <c r="AB10" s="458" t="s">
        <v>597</v>
      </c>
      <c r="AC10" s="521"/>
    </row>
    <row r="11" spans="2:29" ht="22.5" customHeight="1">
      <c r="B11" s="405"/>
      <c r="C11" s="592"/>
      <c r="D11" s="595"/>
      <c r="E11" s="533"/>
      <c r="F11" s="598"/>
      <c r="G11" s="699" t="s">
        <v>677</v>
      </c>
      <c r="H11" s="592" t="s">
        <v>241</v>
      </c>
      <c r="I11" s="574" t="s">
        <v>670</v>
      </c>
      <c r="J11" s="859">
        <v>1850</v>
      </c>
      <c r="K11" s="836"/>
      <c r="L11" s="412"/>
      <c r="M11" s="414"/>
      <c r="N11" s="412"/>
      <c r="O11" s="542"/>
      <c r="P11" s="581"/>
      <c r="Q11" s="405"/>
      <c r="R11" s="414"/>
      <c r="S11" s="408"/>
      <c r="T11" s="546"/>
      <c r="U11" s="598"/>
      <c r="V11" s="412"/>
      <c r="W11" s="414"/>
      <c r="X11" s="412"/>
      <c r="Y11" s="542"/>
      <c r="Z11" s="536"/>
      <c r="AA11" s="485"/>
      <c r="AB11" s="458" t="s">
        <v>598</v>
      </c>
      <c r="AC11" s="521"/>
    </row>
    <row r="12" spans="2:29" ht="22.5" customHeight="1">
      <c r="B12" s="405"/>
      <c r="C12" s="1066"/>
      <c r="D12" s="1066"/>
      <c r="E12" s="533"/>
      <c r="F12" s="598"/>
      <c r="G12" s="661"/>
      <c r="H12" s="412"/>
      <c r="I12" s="408"/>
      <c r="J12" s="412"/>
      <c r="K12" s="598"/>
      <c r="L12" s="412"/>
      <c r="M12" s="414"/>
      <c r="N12" s="412"/>
      <c r="O12" s="542"/>
      <c r="P12" s="581"/>
      <c r="Q12" s="405"/>
      <c r="R12" s="414"/>
      <c r="S12" s="408"/>
      <c r="T12" s="546"/>
      <c r="U12" s="598"/>
      <c r="V12" s="412"/>
      <c r="W12" s="414"/>
      <c r="X12" s="412"/>
      <c r="Y12" s="542"/>
      <c r="Z12" s="536"/>
      <c r="AA12" s="485"/>
      <c r="AB12" s="458" t="s">
        <v>599</v>
      </c>
      <c r="AC12" s="521"/>
    </row>
    <row r="13" spans="2:29" ht="22.5" customHeight="1">
      <c r="B13" s="405"/>
      <c r="C13" s="1066"/>
      <c r="D13" s="1066"/>
      <c r="E13" s="533"/>
      <c r="F13" s="598"/>
      <c r="G13" s="434"/>
      <c r="H13" s="592"/>
      <c r="I13" s="415"/>
      <c r="J13" s="546"/>
      <c r="K13" s="598"/>
      <c r="L13" s="1043"/>
      <c r="M13" s="1043"/>
      <c r="N13" s="1043"/>
      <c r="O13" s="542"/>
      <c r="P13" s="581"/>
      <c r="Q13" s="405"/>
      <c r="R13" s="414"/>
      <c r="S13" s="408"/>
      <c r="T13" s="546"/>
      <c r="U13" s="598"/>
      <c r="V13" s="412"/>
      <c r="W13" s="414"/>
      <c r="X13" s="412"/>
      <c r="Y13" s="542"/>
      <c r="Z13" s="536"/>
      <c r="AA13" s="485"/>
      <c r="AB13" s="458" t="s">
        <v>778</v>
      </c>
      <c r="AC13" s="521"/>
    </row>
    <row r="14" spans="2:29" ht="22.5" customHeight="1">
      <c r="B14" s="405"/>
      <c r="C14" s="592"/>
      <c r="D14" s="595"/>
      <c r="E14" s="533"/>
      <c r="F14" s="598"/>
      <c r="G14" s="434"/>
      <c r="H14" s="592"/>
      <c r="I14" s="610"/>
      <c r="J14" s="546"/>
      <c r="K14" s="598"/>
      <c r="L14" s="1043"/>
      <c r="M14" s="1043"/>
      <c r="N14" s="1043"/>
      <c r="O14" s="542"/>
      <c r="P14" s="581"/>
      <c r="Q14" s="405"/>
      <c r="R14" s="414"/>
      <c r="S14" s="408"/>
      <c r="T14" s="546"/>
      <c r="U14" s="598"/>
      <c r="V14" s="412"/>
      <c r="W14" s="414"/>
      <c r="X14" s="412"/>
      <c r="Y14" s="542"/>
      <c r="Z14" s="536"/>
      <c r="AA14" s="485"/>
      <c r="AB14" s="458" t="s">
        <v>600</v>
      </c>
      <c r="AC14" s="521"/>
    </row>
    <row r="15" spans="2:29" ht="22.5" customHeight="1">
      <c r="B15" s="446"/>
      <c r="C15" s="466"/>
      <c r="D15" s="466"/>
      <c r="E15" s="571"/>
      <c r="F15" s="531"/>
      <c r="G15" s="1067" t="s">
        <v>5</v>
      </c>
      <c r="H15" s="1068"/>
      <c r="I15" s="1069"/>
      <c r="J15" s="545">
        <f>SUM(J6:J14)</f>
        <v>6400</v>
      </c>
      <c r="K15" s="531">
        <f>SUM(K6:K14)</f>
        <v>0</v>
      </c>
      <c r="L15" s="1"/>
      <c r="M15" s="1"/>
      <c r="N15" s="1"/>
      <c r="O15" s="544"/>
      <c r="P15" s="507"/>
      <c r="Q15" s="446"/>
      <c r="R15" s="1"/>
      <c r="S15" s="435"/>
      <c r="T15" s="651"/>
      <c r="U15" s="531"/>
      <c r="V15" s="1"/>
      <c r="W15" s="1"/>
      <c r="X15" s="1"/>
      <c r="Y15" s="544"/>
      <c r="Z15" s="507"/>
      <c r="AA15" s="484"/>
      <c r="AB15" s="458" t="s">
        <v>601</v>
      </c>
      <c r="AC15" s="528"/>
    </row>
    <row r="16" spans="2:29" ht="22.5" customHeight="1">
      <c r="B16" s="935" t="s">
        <v>5</v>
      </c>
      <c r="C16" s="936"/>
      <c r="D16" s="936"/>
      <c r="E16" s="535">
        <f>SUM(E6:E14)</f>
        <v>3900</v>
      </c>
      <c r="F16" s="684">
        <f>SUM(F6:F15)</f>
        <v>0</v>
      </c>
      <c r="G16" s="935" t="s">
        <v>305</v>
      </c>
      <c r="H16" s="936"/>
      <c r="I16" s="937"/>
      <c r="J16" s="478">
        <f>SUM(E16+J15)</f>
        <v>10300</v>
      </c>
      <c r="K16" s="684">
        <f>SUM(K15+F16)</f>
        <v>0</v>
      </c>
      <c r="L16" s="936" t="s">
        <v>305</v>
      </c>
      <c r="M16" s="936"/>
      <c r="N16" s="936"/>
      <c r="O16" s="549">
        <f>SUM(O6:O15)</f>
        <v>900</v>
      </c>
      <c r="P16" s="615">
        <f>SUM(P6:P7)</f>
        <v>0</v>
      </c>
      <c r="Q16" s="935" t="s">
        <v>5</v>
      </c>
      <c r="R16" s="936"/>
      <c r="S16" s="937"/>
      <c r="T16" s="478">
        <f>SUM(T6:T14)</f>
        <v>7950</v>
      </c>
      <c r="U16" s="684">
        <f>SUM(U6:U15)</f>
        <v>0</v>
      </c>
      <c r="V16" s="936" t="s">
        <v>5</v>
      </c>
      <c r="W16" s="936"/>
      <c r="X16" s="936"/>
      <c r="Y16" s="549">
        <f>SUM(Y6:Y15)</f>
        <v>5000</v>
      </c>
      <c r="Z16" s="483">
        <f>SUM(Z6:Z15)</f>
        <v>0</v>
      </c>
      <c r="AA16" s="718" t="s">
        <v>608</v>
      </c>
      <c r="AB16" s="239"/>
      <c r="AC16" s="717"/>
    </row>
    <row r="17" spans="2:40" ht="30" customHeight="1">
      <c r="B17" s="2"/>
      <c r="C17" s="942" t="s">
        <v>372</v>
      </c>
      <c r="D17" s="942"/>
      <c r="E17" s="942"/>
      <c r="F17" s="943" t="s">
        <v>22</v>
      </c>
      <c r="G17" s="943"/>
      <c r="H17" s="944">
        <f>SUM(E25+J25+O25+T25+Y25)</f>
        <v>24100</v>
      </c>
      <c r="I17" s="943"/>
      <c r="J17" s="164" t="s">
        <v>4</v>
      </c>
      <c r="K17" s="164" t="s">
        <v>463</v>
      </c>
      <c r="L17" s="165"/>
      <c r="M17" s="166" t="s">
        <v>306</v>
      </c>
      <c r="N17" s="165"/>
      <c r="O17" s="945">
        <f>SUM(F25+K25+P25+U25+Z25)</f>
        <v>0</v>
      </c>
      <c r="P17" s="946"/>
      <c r="Q17" s="947" t="s">
        <v>4</v>
      </c>
      <c r="R17" s="947"/>
      <c r="S17" s="2"/>
      <c r="T17" s="5"/>
      <c r="U17" s="5"/>
      <c r="V17" s="2"/>
      <c r="W17" s="2"/>
      <c r="X17" s="2"/>
      <c r="Y17" s="2"/>
      <c r="Z17" s="2"/>
      <c r="AA17" s="948"/>
      <c r="AB17" s="948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29" ht="22.5" customHeight="1">
      <c r="B18" s="935" t="s">
        <v>326</v>
      </c>
      <c r="C18" s="936"/>
      <c r="D18" s="936"/>
      <c r="E18" s="936"/>
      <c r="F18" s="350" t="s">
        <v>310</v>
      </c>
      <c r="G18" s="935" t="s">
        <v>366</v>
      </c>
      <c r="H18" s="936"/>
      <c r="I18" s="936"/>
      <c r="J18" s="937"/>
      <c r="K18" s="324" t="s">
        <v>310</v>
      </c>
      <c r="L18" s="936" t="s">
        <v>327</v>
      </c>
      <c r="M18" s="936"/>
      <c r="N18" s="936"/>
      <c r="O18" s="936"/>
      <c r="P18" s="350" t="s">
        <v>310</v>
      </c>
      <c r="Q18" s="935" t="s">
        <v>328</v>
      </c>
      <c r="R18" s="936"/>
      <c r="S18" s="936"/>
      <c r="T18" s="937"/>
      <c r="U18" s="324" t="s">
        <v>310</v>
      </c>
      <c r="V18" s="935" t="s">
        <v>311</v>
      </c>
      <c r="W18" s="936"/>
      <c r="X18" s="936"/>
      <c r="Y18" s="937"/>
      <c r="Z18" s="323" t="s">
        <v>310</v>
      </c>
      <c r="AA18" s="949" t="s">
        <v>462</v>
      </c>
      <c r="AB18" s="938"/>
      <c r="AC18" s="939"/>
    </row>
    <row r="19" spans="2:29" ht="22.5" customHeight="1">
      <c r="B19" s="426"/>
      <c r="C19" s="463" t="s">
        <v>550</v>
      </c>
      <c r="D19" s="623"/>
      <c r="E19" s="545">
        <v>1000</v>
      </c>
      <c r="F19" s="838"/>
      <c r="G19" s="426"/>
      <c r="H19" s="429"/>
      <c r="I19" s="450"/>
      <c r="J19" s="550"/>
      <c r="K19" s="509"/>
      <c r="L19" s="426"/>
      <c r="M19" s="429" t="s">
        <v>550</v>
      </c>
      <c r="N19" s="430"/>
      <c r="O19" s="545">
        <v>1700</v>
      </c>
      <c r="P19" s="838"/>
      <c r="Q19" s="438" t="s">
        <v>678</v>
      </c>
      <c r="R19" s="447" t="s">
        <v>379</v>
      </c>
      <c r="S19" s="605" t="s">
        <v>779</v>
      </c>
      <c r="T19" s="858">
        <v>5100</v>
      </c>
      <c r="U19" s="838"/>
      <c r="V19" s="426"/>
      <c r="W19" s="429" t="s">
        <v>550</v>
      </c>
      <c r="X19" s="430"/>
      <c r="Y19" s="860">
        <v>3900</v>
      </c>
      <c r="Z19" s="838"/>
      <c r="AA19" s="485"/>
      <c r="AB19" s="969" t="s">
        <v>469</v>
      </c>
      <c r="AC19" s="970"/>
    </row>
    <row r="20" spans="2:29" ht="22.5" customHeight="1">
      <c r="B20" s="405"/>
      <c r="C20" s="414" t="s">
        <v>551</v>
      </c>
      <c r="D20" s="633"/>
      <c r="E20" s="546">
        <v>450</v>
      </c>
      <c r="F20" s="836"/>
      <c r="G20" s="405"/>
      <c r="H20" s="414"/>
      <c r="I20" s="415"/>
      <c r="J20" s="551"/>
      <c r="K20" s="724"/>
      <c r="L20" s="405"/>
      <c r="M20" s="414" t="s">
        <v>611</v>
      </c>
      <c r="N20" s="408"/>
      <c r="O20" s="857">
        <v>1600</v>
      </c>
      <c r="P20" s="836"/>
      <c r="Q20" s="442" t="s">
        <v>679</v>
      </c>
      <c r="R20" s="414" t="s">
        <v>827</v>
      </c>
      <c r="S20" s="443" t="s">
        <v>779</v>
      </c>
      <c r="T20" s="853">
        <v>4000</v>
      </c>
      <c r="U20" s="836"/>
      <c r="V20" s="719" t="s">
        <v>766</v>
      </c>
      <c r="W20" s="414" t="s">
        <v>551</v>
      </c>
      <c r="X20" s="408"/>
      <c r="Y20" s="861">
        <v>2500</v>
      </c>
      <c r="Z20" s="836"/>
      <c r="AA20" s="485"/>
      <c r="AB20" s="458" t="s">
        <v>855</v>
      </c>
      <c r="AC20" s="501"/>
    </row>
    <row r="21" spans="2:29" ht="22.5" customHeight="1">
      <c r="B21" s="405"/>
      <c r="C21" s="734" t="s">
        <v>680</v>
      </c>
      <c r="D21" s="633"/>
      <c r="E21" s="546">
        <v>400</v>
      </c>
      <c r="F21" s="836"/>
      <c r="G21" s="405"/>
      <c r="H21" s="414"/>
      <c r="I21" s="415"/>
      <c r="J21" s="551"/>
      <c r="K21" s="536"/>
      <c r="L21" s="405"/>
      <c r="M21" s="414" t="s">
        <v>379</v>
      </c>
      <c r="N21" s="408"/>
      <c r="O21" s="857">
        <v>1150</v>
      </c>
      <c r="P21" s="836"/>
      <c r="Q21" s="442"/>
      <c r="R21" s="723"/>
      <c r="S21" s="412"/>
      <c r="T21" s="542"/>
      <c r="U21" s="536"/>
      <c r="V21" s="405"/>
      <c r="W21" s="412"/>
      <c r="X21" s="408"/>
      <c r="Y21" s="551"/>
      <c r="Z21" s="536"/>
      <c r="AA21" s="485"/>
      <c r="AB21" s="458" t="s">
        <v>854</v>
      </c>
      <c r="AC21" s="501"/>
    </row>
    <row r="22" spans="2:29" ht="22.5" customHeight="1">
      <c r="B22" s="405"/>
      <c r="C22" s="414"/>
      <c r="D22" s="408"/>
      <c r="E22" s="546"/>
      <c r="F22" s="547"/>
      <c r="G22" s="405"/>
      <c r="H22" s="414"/>
      <c r="I22" s="415"/>
      <c r="J22" s="551"/>
      <c r="K22" s="536"/>
      <c r="L22" s="405"/>
      <c r="M22" s="414" t="s">
        <v>610</v>
      </c>
      <c r="N22" s="408"/>
      <c r="O22" s="857">
        <v>1800</v>
      </c>
      <c r="P22" s="836"/>
      <c r="Q22" s="442"/>
      <c r="R22" s="410"/>
      <c r="S22" s="412"/>
      <c r="T22" s="542"/>
      <c r="U22" s="536"/>
      <c r="V22" s="405"/>
      <c r="W22" s="412"/>
      <c r="X22" s="408"/>
      <c r="Y22" s="579"/>
      <c r="Z22" s="536"/>
      <c r="AA22" s="485"/>
      <c r="AB22" s="458"/>
      <c r="AC22" s="501"/>
    </row>
    <row r="23" spans="2:29" ht="22.5" customHeight="1">
      <c r="B23" s="405"/>
      <c r="C23" s="592"/>
      <c r="D23" s="610"/>
      <c r="E23" s="546"/>
      <c r="F23" s="547"/>
      <c r="G23" s="434"/>
      <c r="H23" s="595"/>
      <c r="I23" s="610"/>
      <c r="J23" s="551"/>
      <c r="K23" s="619"/>
      <c r="L23" s="405"/>
      <c r="M23" s="414" t="s">
        <v>552</v>
      </c>
      <c r="N23" s="408"/>
      <c r="O23" s="546">
        <v>500</v>
      </c>
      <c r="P23" s="836"/>
      <c r="Q23" s="405"/>
      <c r="R23" s="414"/>
      <c r="S23" s="412"/>
      <c r="T23" s="542"/>
      <c r="U23" s="536"/>
      <c r="V23" s="405"/>
      <c r="W23" s="412"/>
      <c r="X23" s="408"/>
      <c r="Y23" s="551"/>
      <c r="Z23" s="619"/>
      <c r="AA23" s="485"/>
      <c r="AB23" s="235"/>
      <c r="AC23" s="501"/>
    </row>
    <row r="24" spans="2:29" ht="22.5" customHeight="1">
      <c r="B24" s="446"/>
      <c r="C24" s="464"/>
      <c r="D24" s="622"/>
      <c r="E24" s="545"/>
      <c r="F24" s="534"/>
      <c r="G24" s="487"/>
      <c r="H24" s="466"/>
      <c r="I24" s="622"/>
      <c r="J24" s="550"/>
      <c r="K24" s="701"/>
      <c r="L24" s="446"/>
      <c r="M24" s="447"/>
      <c r="N24" s="435"/>
      <c r="O24" s="545"/>
      <c r="P24" s="534"/>
      <c r="Q24" s="446"/>
      <c r="R24" s="1"/>
      <c r="S24" s="1"/>
      <c r="T24" s="544"/>
      <c r="U24" s="509"/>
      <c r="V24" s="446"/>
      <c r="W24" s="1"/>
      <c r="X24" s="435"/>
      <c r="Y24" s="550"/>
      <c r="Z24" s="696"/>
      <c r="AA24" s="485"/>
      <c r="AB24" s="977" t="s">
        <v>767</v>
      </c>
      <c r="AC24" s="978"/>
    </row>
    <row r="25" spans="2:29" ht="22.5" customHeight="1">
      <c r="B25" s="935" t="s">
        <v>5</v>
      </c>
      <c r="C25" s="936"/>
      <c r="D25" s="937"/>
      <c r="E25" s="478">
        <f>SUM(E19:E24)</f>
        <v>1850</v>
      </c>
      <c r="F25" s="538">
        <f>SUM(F19:F24)</f>
        <v>0</v>
      </c>
      <c r="G25" s="935" t="s">
        <v>5</v>
      </c>
      <c r="H25" s="936"/>
      <c r="I25" s="937"/>
      <c r="J25" s="553">
        <f>SUM(J19:J24)</f>
        <v>0</v>
      </c>
      <c r="K25" s="483">
        <f>SUM(K19:K24)</f>
        <v>0</v>
      </c>
      <c r="L25" s="935" t="s">
        <v>5</v>
      </c>
      <c r="M25" s="936"/>
      <c r="N25" s="937"/>
      <c r="O25" s="478">
        <f>SUM(O19:O24)</f>
        <v>6750</v>
      </c>
      <c r="P25" s="538">
        <f>SUM(P19:P24)</f>
        <v>0</v>
      </c>
      <c r="Q25" s="935" t="s">
        <v>5</v>
      </c>
      <c r="R25" s="936"/>
      <c r="S25" s="936"/>
      <c r="T25" s="549">
        <f>SUM(T19:T24)</f>
        <v>9100</v>
      </c>
      <c r="U25" s="483">
        <f>SUM(U19:U24)</f>
        <v>0</v>
      </c>
      <c r="V25" s="935" t="s">
        <v>5</v>
      </c>
      <c r="W25" s="936"/>
      <c r="X25" s="937"/>
      <c r="Y25" s="553">
        <f>SUM(Y19:Y23)</f>
        <v>6400</v>
      </c>
      <c r="Z25" s="483">
        <f>SUM(Z19:Z24)</f>
        <v>0</v>
      </c>
      <c r="AA25" s="1005"/>
      <c r="AB25" s="968"/>
      <c r="AC25" s="498"/>
    </row>
    <row r="26" spans="2:30" ht="13.5" customHeight="1">
      <c r="B26" s="232" t="s">
        <v>824</v>
      </c>
      <c r="C26" s="172"/>
      <c r="D26" s="1"/>
      <c r="E26" s="545"/>
      <c r="F26" s="845"/>
      <c r="G26" s="1"/>
      <c r="H26" s="1"/>
      <c r="I26" s="1"/>
      <c r="J26" s="545"/>
      <c r="K26" s="846"/>
      <c r="L26" s="1"/>
      <c r="M26" s="1"/>
      <c r="N26" s="1"/>
      <c r="O26" s="545"/>
      <c r="P26" s="507"/>
      <c r="Q26" s="1"/>
      <c r="R26" s="1"/>
      <c r="S26" s="1"/>
      <c r="T26" s="545"/>
      <c r="U26" s="846"/>
      <c r="V26" s="1"/>
      <c r="W26" s="1"/>
      <c r="X26" s="1"/>
      <c r="Y26" s="545"/>
      <c r="Z26" s="507"/>
      <c r="AA26" s="419"/>
      <c r="AB26" s="349"/>
      <c r="AC26" s="8"/>
      <c r="AD26" s="419"/>
    </row>
    <row r="27" spans="2:29" ht="14.25" customHeight="1">
      <c r="B27" s="910" t="s">
        <v>828</v>
      </c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1"/>
      <c r="AC27" s="911"/>
    </row>
    <row r="28" spans="2:29" ht="14.25" customHeight="1">
      <c r="B28" s="910" t="s">
        <v>825</v>
      </c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911"/>
      <c r="T28" s="911"/>
      <c r="U28" s="911"/>
      <c r="V28" s="911"/>
      <c r="W28" s="911"/>
      <c r="X28" s="911"/>
      <c r="Y28" s="911"/>
      <c r="Z28" s="911"/>
      <c r="AA28" s="911"/>
      <c r="AB28" s="911"/>
      <c r="AC28" s="911"/>
    </row>
    <row r="29" spans="2:29" ht="13.5">
      <c r="B29" s="910" t="s">
        <v>826</v>
      </c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1"/>
      <c r="T29" s="911"/>
      <c r="U29" s="911"/>
      <c r="V29" s="911"/>
      <c r="W29" s="911"/>
      <c r="X29" s="911"/>
      <c r="Y29" s="911"/>
      <c r="Z29" s="911"/>
      <c r="AA29" s="911"/>
      <c r="AB29" s="911"/>
      <c r="AC29" s="911"/>
    </row>
    <row r="30" spans="2:26" ht="8.25" customHeight="1">
      <c r="B30" s="232"/>
      <c r="C30" s="1"/>
      <c r="D30" s="1"/>
      <c r="E30" s="545"/>
      <c r="F30" s="845"/>
      <c r="G30" s="1"/>
      <c r="H30" s="1"/>
      <c r="I30" s="1"/>
      <c r="J30" s="545"/>
      <c r="K30" s="846"/>
      <c r="L30" s="1"/>
      <c r="M30" s="1"/>
      <c r="N30" s="1"/>
      <c r="O30" s="545"/>
      <c r="P30" s="507"/>
      <c r="Q30" s="1"/>
      <c r="R30" s="1"/>
      <c r="S30" s="1"/>
      <c r="T30" s="545"/>
      <c r="U30" s="846"/>
      <c r="V30" s="1"/>
      <c r="W30" s="1"/>
      <c r="X30" s="1"/>
      <c r="Y30" s="545"/>
      <c r="Z30" s="507"/>
    </row>
    <row r="31" spans="2:30" ht="14.25">
      <c r="B31" s="403" t="s">
        <v>580</v>
      </c>
      <c r="C31" s="2"/>
      <c r="E31" s="2"/>
      <c r="F31" s="2"/>
      <c r="J31" s="2"/>
      <c r="K31" s="2"/>
      <c r="M31" s="2"/>
      <c r="O31" s="2"/>
      <c r="P31" s="2"/>
      <c r="R31" s="1"/>
      <c r="T31" s="462"/>
      <c r="U31" s="5"/>
      <c r="AA31" s="419"/>
      <c r="AB31" s="349" t="str">
        <f>'表紙'!P36</f>
        <v>（2020年10月現在）</v>
      </c>
      <c r="AC31" s="8" t="s">
        <v>581</v>
      </c>
      <c r="AD31" s="419"/>
    </row>
  </sheetData>
  <sheetProtection password="CCCF" sheet="1" selectLockedCells="1"/>
  <mergeCells count="58">
    <mergeCell ref="B27:AC27"/>
    <mergeCell ref="B28:AC28"/>
    <mergeCell ref="B29:AC29"/>
    <mergeCell ref="V5:Y5"/>
    <mergeCell ref="L9:N9"/>
    <mergeCell ref="L13:N13"/>
    <mergeCell ref="L14:N14"/>
    <mergeCell ref="G15:I15"/>
    <mergeCell ref="C17:E17"/>
    <mergeCell ref="F17:G17"/>
    <mergeCell ref="Q4:R4"/>
    <mergeCell ref="C4:E4"/>
    <mergeCell ref="F4:G4"/>
    <mergeCell ref="H4:I4"/>
    <mergeCell ref="O4:P4"/>
    <mergeCell ref="B5:E5"/>
    <mergeCell ref="G5:J5"/>
    <mergeCell ref="L5:O5"/>
    <mergeCell ref="Q5:T5"/>
    <mergeCell ref="Q3:V3"/>
    <mergeCell ref="H2:M2"/>
    <mergeCell ref="W3:Y3"/>
    <mergeCell ref="E3:G3"/>
    <mergeCell ref="H3:M3"/>
    <mergeCell ref="N3:P3"/>
    <mergeCell ref="Z2:AC2"/>
    <mergeCell ref="Z3:AB3"/>
    <mergeCell ref="AA5:AC5"/>
    <mergeCell ref="AB6:AC6"/>
    <mergeCell ref="C12:D12"/>
    <mergeCell ref="C13:D13"/>
    <mergeCell ref="E2:G2"/>
    <mergeCell ref="N2:P2"/>
    <mergeCell ref="Q2:V2"/>
    <mergeCell ref="W2:Y2"/>
    <mergeCell ref="AA18:AC18"/>
    <mergeCell ref="B16:D16"/>
    <mergeCell ref="G16:I16"/>
    <mergeCell ref="L16:N16"/>
    <mergeCell ref="Q16:S16"/>
    <mergeCell ref="V16:X16"/>
    <mergeCell ref="AB19:AC19"/>
    <mergeCell ref="H17:I17"/>
    <mergeCell ref="O17:P17"/>
    <mergeCell ref="Q17:R17"/>
    <mergeCell ref="AA17:AB17"/>
    <mergeCell ref="B18:E18"/>
    <mergeCell ref="G18:J18"/>
    <mergeCell ref="L18:O18"/>
    <mergeCell ref="Q18:T18"/>
    <mergeCell ref="V18:Y18"/>
    <mergeCell ref="AB24:AC24"/>
    <mergeCell ref="B25:D25"/>
    <mergeCell ref="G25:I25"/>
    <mergeCell ref="L25:N25"/>
    <mergeCell ref="Q25:S25"/>
    <mergeCell ref="V25:X25"/>
    <mergeCell ref="AA25:AB25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K6">
    <cfRule type="expression" priority="26" dxfId="0" stopIfTrue="1">
      <formula>K6&gt;J6</formula>
    </cfRule>
  </conditionalFormatting>
  <conditionalFormatting sqref="K7">
    <cfRule type="expression" priority="25" dxfId="0" stopIfTrue="1">
      <formula>K7&gt;J7</formula>
    </cfRule>
  </conditionalFormatting>
  <conditionalFormatting sqref="K8">
    <cfRule type="expression" priority="24" dxfId="0" stopIfTrue="1">
      <formula>K8&gt;J8</formula>
    </cfRule>
  </conditionalFormatting>
  <conditionalFormatting sqref="K9">
    <cfRule type="expression" priority="22" dxfId="0" stopIfTrue="1">
      <formula>K9&gt;J9</formula>
    </cfRule>
  </conditionalFormatting>
  <conditionalFormatting sqref="K10">
    <cfRule type="expression" priority="21" dxfId="0" stopIfTrue="1">
      <formula>K10&gt;J10</formula>
    </cfRule>
  </conditionalFormatting>
  <conditionalFormatting sqref="K11">
    <cfRule type="expression" priority="20" dxfId="0" stopIfTrue="1">
      <formula>K11&gt;J11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Z6">
    <cfRule type="expression" priority="14" dxfId="0" stopIfTrue="1">
      <formula>Z6&gt;Y6</formula>
    </cfRule>
  </conditionalFormatting>
  <conditionalFormatting sqref="Z7">
    <cfRule type="expression" priority="13" dxfId="0" stopIfTrue="1">
      <formula>Z7&gt;Y7</formula>
    </cfRule>
  </conditionalFormatting>
  <conditionalFormatting sqref="Z19">
    <cfRule type="expression" priority="12" dxfId="0" stopIfTrue="1">
      <formula>Z19&gt;Y19</formula>
    </cfRule>
  </conditionalFormatting>
  <conditionalFormatting sqref="Z20">
    <cfRule type="expression" priority="11" dxfId="0" stopIfTrue="1">
      <formula>Z20&gt;Y20</formula>
    </cfRule>
  </conditionalFormatting>
  <conditionalFormatting sqref="U19">
    <cfRule type="expression" priority="10" dxfId="0" stopIfTrue="1">
      <formula>U19&gt;T19</formula>
    </cfRule>
  </conditionalFormatting>
  <conditionalFormatting sqref="U20">
    <cfRule type="expression" priority="9" dxfId="0" stopIfTrue="1">
      <formula>U20&gt;T20</formula>
    </cfRule>
  </conditionalFormatting>
  <conditionalFormatting sqref="P19">
    <cfRule type="expression" priority="8" dxfId="0" stopIfTrue="1">
      <formula>P19&gt;O19</formula>
    </cfRule>
  </conditionalFormatting>
  <conditionalFormatting sqref="P20">
    <cfRule type="expression" priority="7" dxfId="0" stopIfTrue="1">
      <formula>P20&gt;O20</formula>
    </cfRule>
  </conditionalFormatting>
  <conditionalFormatting sqref="P21">
    <cfRule type="expression" priority="6" dxfId="0" stopIfTrue="1">
      <formula>P21&gt;O21</formula>
    </cfRule>
  </conditionalFormatting>
  <conditionalFormatting sqref="P22">
    <cfRule type="expression" priority="5" dxfId="0" stopIfTrue="1">
      <formula>P22&gt;O22</formula>
    </cfRule>
  </conditionalFormatting>
  <conditionalFormatting sqref="P23">
    <cfRule type="expression" priority="4" dxfId="0" stopIfTrue="1">
      <formula>P23&gt;O23</formula>
    </cfRule>
  </conditionalFormatting>
  <conditionalFormatting sqref="F19">
    <cfRule type="expression" priority="3" dxfId="0" stopIfTrue="1">
      <formula>F19&gt;E19</formula>
    </cfRule>
  </conditionalFormatting>
  <conditionalFormatting sqref="F20">
    <cfRule type="expression" priority="2" dxfId="0" stopIfTrue="1">
      <formula>F20&gt;E20</formula>
    </cfRule>
  </conditionalFormatting>
  <conditionalFormatting sqref="F21">
    <cfRule type="expression" priority="1" dxfId="0" stopIfTrue="1">
      <formula>F21&gt;E21</formula>
    </cfRule>
  </conditionalFormatting>
  <dataValidations count="3">
    <dataValidation type="custom" operator="lessThanOrEqual" allowBlank="1" showInputMessage="1" showErrorMessage="1" sqref="U21">
      <formula1>AND(U21&lt;=3600,MOD(U21,50)=0)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0 K6:K11 P6:P7 U6:U8 Z6:Z7 F19:F21 P19:P23 Z19:Z20 U19:U20">
      <formula1>AND(F6&lt;=E6,MOD(F6,50)=0)</formula1>
    </dataValidation>
    <dataValidation operator="lessThanOrEqual" allowBlank="1" showInputMessage="1" showErrorMessage="1" sqref="B26:B30 C30:Z30 C26:Z26"/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A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625" style="4" customWidth="1"/>
    <col min="3" max="3" width="10.75390625" style="4" customWidth="1"/>
    <col min="4" max="4" width="5.50390625" style="4" customWidth="1"/>
    <col min="5" max="5" width="7.625" style="4" customWidth="1"/>
    <col min="6" max="6" width="8.625" style="4" customWidth="1"/>
    <col min="7" max="7" width="0.74609375" style="4" customWidth="1"/>
    <col min="8" max="8" width="9.75390625" style="4" customWidth="1"/>
    <col min="9" max="9" width="5.125" style="4" bestFit="1" customWidth="1"/>
    <col min="10" max="10" width="7.625" style="4" customWidth="1"/>
    <col min="11" max="11" width="8.625" style="4" customWidth="1"/>
    <col min="12" max="12" width="0.74609375" style="4" customWidth="1"/>
    <col min="13" max="13" width="10.25390625" style="4" customWidth="1"/>
    <col min="14" max="14" width="2.75390625" style="4" customWidth="1"/>
    <col min="15" max="15" width="7.625" style="4" customWidth="1"/>
    <col min="16" max="16" width="8.125" style="4" customWidth="1"/>
    <col min="17" max="17" width="3.125" style="4" customWidth="1"/>
    <col min="18" max="18" width="10.125" style="4" customWidth="1"/>
    <col min="19" max="19" width="4.00390625" style="4" customWidth="1"/>
    <col min="20" max="20" width="7.625" style="4" customWidth="1"/>
    <col min="21" max="21" width="8.125" style="4" customWidth="1"/>
    <col min="22" max="22" width="0.74609375" style="4" customWidth="1"/>
    <col min="23" max="23" width="9.75390625" style="4" customWidth="1"/>
    <col min="24" max="24" width="0.74609375" style="4" customWidth="1"/>
    <col min="25" max="25" width="7.625" style="4" customWidth="1"/>
    <col min="26" max="26" width="8.125" style="4" customWidth="1"/>
    <col min="27" max="27" width="0.6171875" style="4" customWidth="1"/>
    <col min="28" max="28" width="19.125" style="4" customWidth="1"/>
    <col min="29" max="29" width="4.625" style="4" customWidth="1"/>
    <col min="30" max="30" width="1.37890625" style="4" customWidth="1"/>
    <col min="31" max="31" width="9.00390625" style="4" customWidth="1"/>
    <col min="32" max="32" width="4.00390625" style="4" customWidth="1"/>
    <col min="33" max="16384" width="9.00390625" style="4" customWidth="1"/>
  </cols>
  <sheetData>
    <row r="1" spans="7:156" ht="12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7.75" customHeight="1">
      <c r="B2" s="167" t="s">
        <v>304</v>
      </c>
      <c r="C2" s="167"/>
      <c r="D2" s="167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2"/>
      <c r="N2" s="935" t="s">
        <v>12</v>
      </c>
      <c r="O2" s="936"/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FA2" s="2"/>
    </row>
    <row r="3" spans="2:29" ht="27.75" customHeight="1">
      <c r="B3" s="6"/>
      <c r="C3" s="6"/>
      <c r="D3" s="6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4"/>
      <c r="N3" s="935" t="s">
        <v>460</v>
      </c>
      <c r="O3" s="936"/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SUM(O4+O12+O19+O25)</f>
        <v>0</v>
      </c>
      <c r="AA3" s="954"/>
      <c r="AB3" s="954"/>
      <c r="AC3" s="348" t="s">
        <v>4</v>
      </c>
    </row>
    <row r="4" spans="3:18" s="163" customFormat="1" ht="27.75" customHeight="1">
      <c r="C4" s="942" t="s">
        <v>367</v>
      </c>
      <c r="D4" s="942"/>
      <c r="E4" s="942"/>
      <c r="F4" s="943" t="s">
        <v>22</v>
      </c>
      <c r="G4" s="943"/>
      <c r="H4" s="944">
        <f>SUM(J11+O11+T11+Y11)</f>
        <v>6150</v>
      </c>
      <c r="I4" s="943"/>
      <c r="J4" s="164" t="s">
        <v>4</v>
      </c>
      <c r="K4" s="164" t="s">
        <v>461</v>
      </c>
      <c r="L4" s="165"/>
      <c r="M4" s="166" t="s">
        <v>306</v>
      </c>
      <c r="N4" s="165"/>
      <c r="O4" s="945">
        <f>SUM(K11+P11+U11+Z11)</f>
        <v>0</v>
      </c>
      <c r="P4" s="946"/>
      <c r="Q4" s="947" t="s">
        <v>4</v>
      </c>
      <c r="R4" s="947"/>
    </row>
    <row r="5" spans="2:29" ht="21" customHeight="1">
      <c r="B5" s="935" t="s">
        <v>326</v>
      </c>
      <c r="C5" s="936"/>
      <c r="D5" s="936"/>
      <c r="E5" s="937"/>
      <c r="F5" s="323" t="s">
        <v>310</v>
      </c>
      <c r="G5" s="935" t="s">
        <v>326</v>
      </c>
      <c r="H5" s="936"/>
      <c r="I5" s="936"/>
      <c r="J5" s="936"/>
      <c r="K5" s="346" t="s">
        <v>310</v>
      </c>
      <c r="L5" s="936" t="s">
        <v>327</v>
      </c>
      <c r="M5" s="936"/>
      <c r="N5" s="936"/>
      <c r="O5" s="937"/>
      <c r="P5" s="323" t="s">
        <v>310</v>
      </c>
      <c r="Q5" s="935" t="s">
        <v>328</v>
      </c>
      <c r="R5" s="936"/>
      <c r="S5" s="936"/>
      <c r="T5" s="936"/>
      <c r="U5" s="346" t="s">
        <v>310</v>
      </c>
      <c r="V5" s="936" t="s">
        <v>311</v>
      </c>
      <c r="W5" s="936"/>
      <c r="X5" s="936"/>
      <c r="Y5" s="937"/>
      <c r="Z5" s="323" t="s">
        <v>310</v>
      </c>
      <c r="AA5" s="949" t="s">
        <v>462</v>
      </c>
      <c r="AB5" s="938"/>
      <c r="AC5" s="939"/>
    </row>
    <row r="6" spans="2:29" ht="21.75" customHeight="1">
      <c r="B6" s="446"/>
      <c r="C6" s="447" t="s">
        <v>99</v>
      </c>
      <c r="D6" s="459" t="s">
        <v>628</v>
      </c>
      <c r="E6" s="541">
        <v>1650</v>
      </c>
      <c r="F6" s="836"/>
      <c r="G6" s="426"/>
      <c r="H6" s="431" t="s">
        <v>272</v>
      </c>
      <c r="I6" s="738" t="s">
        <v>696</v>
      </c>
      <c r="J6" s="545">
        <v>550</v>
      </c>
      <c r="K6" s="838"/>
      <c r="L6" s="1"/>
      <c r="M6" s="447" t="s">
        <v>99</v>
      </c>
      <c r="N6" s="459" t="s">
        <v>785</v>
      </c>
      <c r="O6" s="541">
        <v>1000</v>
      </c>
      <c r="P6" s="838"/>
      <c r="Q6" s="426"/>
      <c r="R6" s="429" t="s">
        <v>556</v>
      </c>
      <c r="S6" s="691" t="s">
        <v>784</v>
      </c>
      <c r="T6" s="545">
        <v>300</v>
      </c>
      <c r="U6" s="838"/>
      <c r="V6" s="426"/>
      <c r="W6" s="429" t="s">
        <v>553</v>
      </c>
      <c r="X6" s="430"/>
      <c r="Y6" s="550">
        <v>400</v>
      </c>
      <c r="Z6" s="838"/>
      <c r="AA6" s="485"/>
      <c r="AB6" s="232"/>
      <c r="AC6" s="509"/>
    </row>
    <row r="7" spans="2:29" ht="21.75" customHeight="1">
      <c r="B7" s="405"/>
      <c r="C7" s="414" t="s">
        <v>100</v>
      </c>
      <c r="D7" s="540" t="s">
        <v>782</v>
      </c>
      <c r="E7" s="542">
        <v>950</v>
      </c>
      <c r="F7" s="836"/>
      <c r="G7" s="405"/>
      <c r="H7" s="425" t="s">
        <v>555</v>
      </c>
      <c r="I7" s="443" t="s">
        <v>681</v>
      </c>
      <c r="J7" s="546">
        <v>350</v>
      </c>
      <c r="K7" s="836"/>
      <c r="L7" s="412"/>
      <c r="M7" s="414" t="s">
        <v>556</v>
      </c>
      <c r="N7" s="412"/>
      <c r="O7" s="542">
        <v>300</v>
      </c>
      <c r="P7" s="836"/>
      <c r="Q7" s="442"/>
      <c r="R7" s="414"/>
      <c r="S7" s="443"/>
      <c r="T7" s="546"/>
      <c r="U7" s="728"/>
      <c r="V7" s="405"/>
      <c r="W7" s="414" t="s">
        <v>557</v>
      </c>
      <c r="X7" s="408"/>
      <c r="Y7" s="551">
        <v>200</v>
      </c>
      <c r="Z7" s="836"/>
      <c r="AA7" s="485"/>
      <c r="AB7" s="458"/>
      <c r="AC7" s="509"/>
    </row>
    <row r="8" spans="2:29" ht="21.75" customHeight="1">
      <c r="B8" s="405"/>
      <c r="C8" s="414" t="s">
        <v>556</v>
      </c>
      <c r="D8" s="444" t="s">
        <v>682</v>
      </c>
      <c r="E8" s="542">
        <v>350</v>
      </c>
      <c r="F8" s="836"/>
      <c r="G8" s="405"/>
      <c r="H8" s="414"/>
      <c r="I8" s="406"/>
      <c r="J8" s="546"/>
      <c r="K8" s="598"/>
      <c r="L8" s="412"/>
      <c r="M8" s="414"/>
      <c r="N8" s="412"/>
      <c r="O8" s="542"/>
      <c r="P8" s="581"/>
      <c r="Q8" s="405"/>
      <c r="R8" s="414"/>
      <c r="S8" s="433"/>
      <c r="T8" s="546"/>
      <c r="U8" s="598"/>
      <c r="V8" s="405"/>
      <c r="W8" s="414"/>
      <c r="X8" s="408"/>
      <c r="Y8" s="551"/>
      <c r="Z8" s="536"/>
      <c r="AA8" s="485"/>
      <c r="AB8" s="235"/>
      <c r="AC8" s="509"/>
    </row>
    <row r="9" spans="2:29" ht="21.75" customHeight="1">
      <c r="B9" s="405"/>
      <c r="C9" s="414" t="s">
        <v>558</v>
      </c>
      <c r="D9" s="444"/>
      <c r="E9" s="542">
        <v>100</v>
      </c>
      <c r="F9" s="836"/>
      <c r="G9" s="405"/>
      <c r="H9" s="414"/>
      <c r="I9" s="443"/>
      <c r="J9" s="546"/>
      <c r="K9" s="598"/>
      <c r="L9" s="412"/>
      <c r="M9" s="414"/>
      <c r="N9" s="412"/>
      <c r="O9" s="542"/>
      <c r="P9" s="581"/>
      <c r="Q9" s="405"/>
      <c r="R9" s="414"/>
      <c r="S9" s="415"/>
      <c r="T9" s="546"/>
      <c r="U9" s="598"/>
      <c r="V9" s="405"/>
      <c r="W9" s="414"/>
      <c r="X9" s="408"/>
      <c r="Y9" s="551"/>
      <c r="Z9" s="536"/>
      <c r="AA9" s="485"/>
      <c r="AB9" s="172"/>
      <c r="AC9" s="509"/>
    </row>
    <row r="10" spans="2:29" ht="21.75" customHeight="1">
      <c r="B10" s="446"/>
      <c r="C10" s="515"/>
      <c r="D10" s="458"/>
      <c r="E10" s="544"/>
      <c r="F10" s="507"/>
      <c r="G10" s="965" t="s">
        <v>98</v>
      </c>
      <c r="H10" s="948"/>
      <c r="I10" s="1022"/>
      <c r="J10" s="545">
        <f>SUM(J6:J9)</f>
        <v>900</v>
      </c>
      <c r="K10" s="531">
        <f>SUM(K6:K9)</f>
        <v>0</v>
      </c>
      <c r="L10" s="948"/>
      <c r="M10" s="948"/>
      <c r="N10" s="948"/>
      <c r="O10" s="544"/>
      <c r="P10" s="507"/>
      <c r="Q10" s="423"/>
      <c r="R10" s="447"/>
      <c r="S10" s="558"/>
      <c r="T10" s="545"/>
      <c r="U10" s="531"/>
      <c r="V10" s="423"/>
      <c r="W10" s="474"/>
      <c r="X10" s="422"/>
      <c r="Y10" s="552"/>
      <c r="Z10" s="496"/>
      <c r="AA10" s="485"/>
      <c r="AB10" s="172"/>
      <c r="AC10" s="509"/>
    </row>
    <row r="11" spans="2:29" ht="21" customHeight="1">
      <c r="B11" s="935" t="s">
        <v>5</v>
      </c>
      <c r="C11" s="936"/>
      <c r="D11" s="936"/>
      <c r="E11" s="549">
        <f>SUM(E6:E10)</f>
        <v>3050</v>
      </c>
      <c r="F11" s="615">
        <f>SUM(F6:F10)</f>
        <v>0</v>
      </c>
      <c r="G11" s="935" t="s">
        <v>305</v>
      </c>
      <c r="H11" s="936"/>
      <c r="I11" s="937"/>
      <c r="J11" s="702">
        <f>SUM(J10+E11)</f>
        <v>3950</v>
      </c>
      <c r="K11" s="684">
        <f>SUM(K10+F11)</f>
        <v>0</v>
      </c>
      <c r="L11" s="936" t="s">
        <v>98</v>
      </c>
      <c r="M11" s="936"/>
      <c r="N11" s="936"/>
      <c r="O11" s="549">
        <f>SUM(O6:O10)</f>
        <v>1300</v>
      </c>
      <c r="P11" s="615">
        <f>SUM(P6:P10)</f>
        <v>0</v>
      </c>
      <c r="Q11" s="935" t="s">
        <v>5</v>
      </c>
      <c r="R11" s="936"/>
      <c r="S11" s="937"/>
      <c r="T11" s="478">
        <f>SUM(T6:T10)</f>
        <v>300</v>
      </c>
      <c r="U11" s="684">
        <f>SUM(U6:U10)</f>
        <v>0</v>
      </c>
      <c r="V11" s="935" t="s">
        <v>5</v>
      </c>
      <c r="W11" s="936"/>
      <c r="X11" s="937"/>
      <c r="Y11" s="553">
        <f>SUM(Y6:Y10)</f>
        <v>600</v>
      </c>
      <c r="Z11" s="615">
        <f>SUM(Z6:Z10)</f>
        <v>0</v>
      </c>
      <c r="AA11" s="930"/>
      <c r="AB11" s="931"/>
      <c r="AC11" s="479"/>
    </row>
    <row r="12" spans="2:30" ht="27.75" customHeight="1">
      <c r="B12" s="349"/>
      <c r="C12" s="942" t="s">
        <v>368</v>
      </c>
      <c r="D12" s="942"/>
      <c r="E12" s="942"/>
      <c r="F12" s="943" t="s">
        <v>22</v>
      </c>
      <c r="G12" s="943"/>
      <c r="H12" s="944">
        <f>SUM(E18+J18+O18+T18+Y18)</f>
        <v>7350</v>
      </c>
      <c r="I12" s="943"/>
      <c r="J12" s="164" t="s">
        <v>4</v>
      </c>
      <c r="K12" s="164" t="s">
        <v>463</v>
      </c>
      <c r="L12" s="165"/>
      <c r="M12" s="166" t="s">
        <v>306</v>
      </c>
      <c r="N12" s="165"/>
      <c r="O12" s="945">
        <f>SUM(F18+P18+U18+Z18)</f>
        <v>0</v>
      </c>
      <c r="P12" s="946"/>
      <c r="Q12" s="947" t="s">
        <v>4</v>
      </c>
      <c r="R12" s="947"/>
      <c r="S12" s="2"/>
      <c r="T12" s="462"/>
      <c r="U12" s="5"/>
      <c r="V12" s="2"/>
      <c r="W12" s="1"/>
      <c r="X12" s="1"/>
      <c r="Y12" s="1"/>
      <c r="Z12" s="1"/>
      <c r="AA12" s="948"/>
      <c r="AB12" s="948"/>
      <c r="AC12" s="1"/>
      <c r="AD12" s="2"/>
    </row>
    <row r="13" spans="2:29" ht="21" customHeight="1">
      <c r="B13" s="935" t="s">
        <v>326</v>
      </c>
      <c r="C13" s="936"/>
      <c r="D13" s="936"/>
      <c r="E13" s="936"/>
      <c r="F13" s="350" t="s">
        <v>310</v>
      </c>
      <c r="G13" s="935"/>
      <c r="H13" s="936"/>
      <c r="I13" s="936"/>
      <c r="J13" s="936"/>
      <c r="K13" s="346"/>
      <c r="L13" s="936" t="s">
        <v>327</v>
      </c>
      <c r="M13" s="936"/>
      <c r="N13" s="936"/>
      <c r="O13" s="937"/>
      <c r="P13" s="323" t="s">
        <v>310</v>
      </c>
      <c r="Q13" s="935" t="s">
        <v>328</v>
      </c>
      <c r="R13" s="936"/>
      <c r="S13" s="936"/>
      <c r="T13" s="936"/>
      <c r="U13" s="346" t="s">
        <v>310</v>
      </c>
      <c r="V13" s="936" t="s">
        <v>311</v>
      </c>
      <c r="W13" s="936"/>
      <c r="X13" s="936"/>
      <c r="Y13" s="937"/>
      <c r="Z13" s="323" t="s">
        <v>310</v>
      </c>
      <c r="AA13" s="935" t="s">
        <v>462</v>
      </c>
      <c r="AB13" s="936"/>
      <c r="AC13" s="957"/>
    </row>
    <row r="14" spans="2:29" ht="21.75" customHeight="1">
      <c r="B14" s="446"/>
      <c r="C14" s="447" t="s">
        <v>102</v>
      </c>
      <c r="D14" s="459" t="s">
        <v>649</v>
      </c>
      <c r="E14" s="532">
        <v>2250</v>
      </c>
      <c r="F14" s="838"/>
      <c r="G14" s="426"/>
      <c r="H14" s="429"/>
      <c r="I14" s="450"/>
      <c r="J14" s="507"/>
      <c r="K14" s="703"/>
      <c r="L14" s="1"/>
      <c r="M14" s="447" t="s">
        <v>102</v>
      </c>
      <c r="N14" s="1"/>
      <c r="O14" s="541">
        <v>1050</v>
      </c>
      <c r="P14" s="838"/>
      <c r="Q14" s="490"/>
      <c r="R14" s="429" t="s">
        <v>102</v>
      </c>
      <c r="S14" s="605" t="s">
        <v>683</v>
      </c>
      <c r="T14" s="545">
        <v>1950</v>
      </c>
      <c r="U14" s="838"/>
      <c r="V14" s="1"/>
      <c r="W14" s="447" t="s">
        <v>102</v>
      </c>
      <c r="X14" s="1"/>
      <c r="Y14" s="541">
        <v>1000</v>
      </c>
      <c r="Z14" s="838"/>
      <c r="AA14" s="485"/>
      <c r="AB14" s="458"/>
      <c r="AC14" s="509"/>
    </row>
    <row r="15" spans="2:29" ht="21.75" customHeight="1">
      <c r="B15" s="405"/>
      <c r="C15" s="425" t="s">
        <v>103</v>
      </c>
      <c r="D15" s="540" t="s">
        <v>630</v>
      </c>
      <c r="E15" s="533">
        <v>400</v>
      </c>
      <c r="F15" s="836"/>
      <c r="G15" s="405"/>
      <c r="H15" s="414"/>
      <c r="I15" s="415"/>
      <c r="J15" s="581"/>
      <c r="K15" s="704"/>
      <c r="L15" s="412"/>
      <c r="M15" s="414" t="s">
        <v>104</v>
      </c>
      <c r="N15" s="412"/>
      <c r="O15" s="542">
        <v>150</v>
      </c>
      <c r="P15" s="836"/>
      <c r="Q15" s="442"/>
      <c r="R15" s="414"/>
      <c r="S15" s="574"/>
      <c r="T15" s="546"/>
      <c r="U15" s="598"/>
      <c r="V15" s="412"/>
      <c r="W15" s="414"/>
      <c r="X15" s="412"/>
      <c r="Y15" s="542"/>
      <c r="Z15" s="536"/>
      <c r="AA15" s="485"/>
      <c r="AB15" s="458"/>
      <c r="AC15" s="509"/>
    </row>
    <row r="16" spans="2:29" ht="21.75" customHeight="1">
      <c r="B16" s="405"/>
      <c r="C16" s="425" t="s">
        <v>105</v>
      </c>
      <c r="D16" s="540" t="s">
        <v>783</v>
      </c>
      <c r="E16" s="533">
        <v>350</v>
      </c>
      <c r="F16" s="836"/>
      <c r="G16" s="405"/>
      <c r="H16" s="414"/>
      <c r="I16" s="415"/>
      <c r="J16" s="581"/>
      <c r="K16" s="704"/>
      <c r="L16" s="412"/>
      <c r="M16" s="414"/>
      <c r="N16" s="412"/>
      <c r="O16" s="542"/>
      <c r="P16" s="581"/>
      <c r="Q16" s="405"/>
      <c r="R16" s="414"/>
      <c r="S16" s="408"/>
      <c r="T16" s="546"/>
      <c r="U16" s="598"/>
      <c r="V16" s="412"/>
      <c r="W16" s="414"/>
      <c r="X16" s="412"/>
      <c r="Y16" s="542"/>
      <c r="Z16" s="536"/>
      <c r="AA16" s="485"/>
      <c r="AB16" s="458"/>
      <c r="AC16" s="509"/>
    </row>
    <row r="17" spans="2:29" ht="21.75" customHeight="1">
      <c r="B17" s="446"/>
      <c r="C17" s="515" t="s">
        <v>104</v>
      </c>
      <c r="D17" s="459" t="s">
        <v>684</v>
      </c>
      <c r="E17" s="571">
        <v>200</v>
      </c>
      <c r="F17" s="836"/>
      <c r="G17" s="446"/>
      <c r="H17" s="447"/>
      <c r="I17" s="448"/>
      <c r="J17" s="507"/>
      <c r="K17" s="703"/>
      <c r="L17" s="1"/>
      <c r="M17" s="447"/>
      <c r="N17" s="1"/>
      <c r="O17" s="544"/>
      <c r="P17" s="507"/>
      <c r="Q17" s="446"/>
      <c r="R17" s="447"/>
      <c r="S17" s="435"/>
      <c r="T17" s="626"/>
      <c r="U17" s="531"/>
      <c r="V17" s="1"/>
      <c r="W17" s="447"/>
      <c r="X17" s="1"/>
      <c r="Y17" s="544"/>
      <c r="Z17" s="507"/>
      <c r="AA17" s="485"/>
      <c r="AB17" s="235"/>
      <c r="AC17" s="509"/>
    </row>
    <row r="18" spans="2:29" ht="21" customHeight="1">
      <c r="B18" s="935" t="s">
        <v>5</v>
      </c>
      <c r="C18" s="936"/>
      <c r="D18" s="936"/>
      <c r="E18" s="535">
        <f>SUM(E14:E17)</f>
        <v>3200</v>
      </c>
      <c r="F18" s="538">
        <f>SUM(F14:F17)</f>
        <v>0</v>
      </c>
      <c r="G18" s="935"/>
      <c r="H18" s="936"/>
      <c r="I18" s="937"/>
      <c r="J18" s="478">
        <f>SUM(J14:J16)</f>
        <v>0</v>
      </c>
      <c r="K18" s="705"/>
      <c r="L18" s="936" t="s">
        <v>5</v>
      </c>
      <c r="M18" s="936"/>
      <c r="N18" s="936"/>
      <c r="O18" s="549">
        <f>SUM(O14:O17)</f>
        <v>1200</v>
      </c>
      <c r="P18" s="615">
        <f>SUM(P14:P17)</f>
        <v>0</v>
      </c>
      <c r="Q18" s="935" t="s">
        <v>5</v>
      </c>
      <c r="R18" s="936"/>
      <c r="S18" s="937"/>
      <c r="T18" s="478">
        <f>SUM(T14:T17)</f>
        <v>1950</v>
      </c>
      <c r="U18" s="684">
        <f>SUM(U14:U17)</f>
        <v>0</v>
      </c>
      <c r="V18" s="936" t="s">
        <v>5</v>
      </c>
      <c r="W18" s="936"/>
      <c r="X18" s="936"/>
      <c r="Y18" s="549">
        <f>SUM(Y14:Y17)</f>
        <v>1000</v>
      </c>
      <c r="Z18" s="483">
        <f>SUM(Z14:Z17)</f>
        <v>0</v>
      </c>
      <c r="AA18" s="930"/>
      <c r="AB18" s="931"/>
      <c r="AC18" s="479"/>
    </row>
    <row r="19" spans="2:53" ht="27.75" customHeight="1">
      <c r="B19" s="2"/>
      <c r="C19" s="942" t="s">
        <v>369</v>
      </c>
      <c r="D19" s="942"/>
      <c r="E19" s="942"/>
      <c r="F19" s="943" t="s">
        <v>22</v>
      </c>
      <c r="G19" s="943"/>
      <c r="H19" s="944">
        <f>SUM(J24+O24+T24+Y24)</f>
        <v>6450</v>
      </c>
      <c r="I19" s="943"/>
      <c r="J19" s="164" t="s">
        <v>4</v>
      </c>
      <c r="K19" s="164" t="s">
        <v>463</v>
      </c>
      <c r="L19" s="165"/>
      <c r="M19" s="166" t="s">
        <v>306</v>
      </c>
      <c r="N19" s="165"/>
      <c r="O19" s="945">
        <f>SUM(K24+P24+U24+Z24)</f>
        <v>0</v>
      </c>
      <c r="P19" s="946"/>
      <c r="Q19" s="947" t="s">
        <v>4</v>
      </c>
      <c r="R19" s="947"/>
      <c r="S19" s="2"/>
      <c r="T19" s="5"/>
      <c r="U19" s="5"/>
      <c r="V19" s="2"/>
      <c r="W19" s="2"/>
      <c r="X19" s="2"/>
      <c r="Y19" s="2"/>
      <c r="Z19" s="2"/>
      <c r="AA19" s="948"/>
      <c r="AB19" s="948"/>
      <c r="AC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29" ht="21" customHeight="1">
      <c r="B20" s="935" t="s">
        <v>326</v>
      </c>
      <c r="C20" s="936"/>
      <c r="D20" s="936"/>
      <c r="E20" s="936"/>
      <c r="F20" s="346" t="s">
        <v>310</v>
      </c>
      <c r="G20" s="935" t="s">
        <v>326</v>
      </c>
      <c r="H20" s="936"/>
      <c r="I20" s="936"/>
      <c r="J20" s="936"/>
      <c r="K20" s="346" t="s">
        <v>310</v>
      </c>
      <c r="L20" s="936" t="s">
        <v>327</v>
      </c>
      <c r="M20" s="936"/>
      <c r="N20" s="936"/>
      <c r="O20" s="937"/>
      <c r="P20" s="323" t="s">
        <v>310</v>
      </c>
      <c r="Q20" s="935" t="s">
        <v>328</v>
      </c>
      <c r="R20" s="936"/>
      <c r="S20" s="936"/>
      <c r="T20" s="936"/>
      <c r="U20" s="346" t="s">
        <v>310</v>
      </c>
      <c r="V20" s="936" t="s">
        <v>311</v>
      </c>
      <c r="W20" s="936"/>
      <c r="X20" s="936"/>
      <c r="Y20" s="937"/>
      <c r="Z20" s="323" t="s">
        <v>310</v>
      </c>
      <c r="AA20" s="935" t="s">
        <v>462</v>
      </c>
      <c r="AB20" s="936"/>
      <c r="AC20" s="957"/>
    </row>
    <row r="21" spans="2:29" ht="21.75" customHeight="1">
      <c r="B21" s="446"/>
      <c r="C21" s="447" t="s">
        <v>559</v>
      </c>
      <c r="D21" s="459"/>
      <c r="E21" s="532">
        <v>1100</v>
      </c>
      <c r="F21" s="838"/>
      <c r="G21" s="426"/>
      <c r="H21" s="429" t="s">
        <v>560</v>
      </c>
      <c r="I21" s="570" t="s">
        <v>659</v>
      </c>
      <c r="J21" s="545">
        <v>150</v>
      </c>
      <c r="K21" s="838"/>
      <c r="L21" s="1"/>
      <c r="M21" s="447"/>
      <c r="N21" s="1"/>
      <c r="O21" s="541"/>
      <c r="P21" s="506"/>
      <c r="Q21" s="426"/>
      <c r="R21" s="429" t="s">
        <v>559</v>
      </c>
      <c r="S21" s="605" t="s">
        <v>763</v>
      </c>
      <c r="T21" s="545">
        <v>3150</v>
      </c>
      <c r="U21" s="838"/>
      <c r="V21" s="1"/>
      <c r="W21" s="447" t="s">
        <v>559</v>
      </c>
      <c r="X21" s="1"/>
      <c r="Y21" s="541">
        <v>1100</v>
      </c>
      <c r="Z21" s="838"/>
      <c r="AA21" s="485"/>
      <c r="AB21" s="457"/>
      <c r="AC21" s="509"/>
    </row>
    <row r="22" spans="2:29" ht="21.75" customHeight="1">
      <c r="B22" s="405"/>
      <c r="C22" s="974" t="s">
        <v>604</v>
      </c>
      <c r="D22" s="1070"/>
      <c r="E22" s="533">
        <v>950</v>
      </c>
      <c r="F22" s="836"/>
      <c r="G22" s="405"/>
      <c r="H22" s="414"/>
      <c r="I22" s="415"/>
      <c r="J22" s="546"/>
      <c r="K22" s="598"/>
      <c r="L22" s="412"/>
      <c r="M22" s="412"/>
      <c r="N22" s="412"/>
      <c r="O22" s="542"/>
      <c r="P22" s="581"/>
      <c r="Q22" s="405"/>
      <c r="R22" s="412"/>
      <c r="S22" s="408"/>
      <c r="T22" s="576"/>
      <c r="U22" s="598"/>
      <c r="V22" s="412"/>
      <c r="W22" s="414"/>
      <c r="X22" s="412"/>
      <c r="Y22" s="542"/>
      <c r="Z22" s="536"/>
      <c r="AA22" s="485"/>
      <c r="AB22" s="457"/>
      <c r="AC22" s="509"/>
    </row>
    <row r="23" spans="2:29" ht="21.75" customHeight="1">
      <c r="B23" s="446"/>
      <c r="C23" s="447"/>
      <c r="D23" s="1"/>
      <c r="E23" s="571"/>
      <c r="F23" s="531"/>
      <c r="G23" s="965" t="s">
        <v>98</v>
      </c>
      <c r="H23" s="948"/>
      <c r="I23" s="1022"/>
      <c r="J23" s="545">
        <f>SUM(J21:J22)</f>
        <v>150</v>
      </c>
      <c r="K23" s="531">
        <f>SUM(K21:K22)</f>
        <v>0</v>
      </c>
      <c r="L23" s="1"/>
      <c r="M23" s="1"/>
      <c r="N23" s="1"/>
      <c r="O23" s="544"/>
      <c r="P23" s="507"/>
      <c r="Q23" s="446"/>
      <c r="R23" s="1"/>
      <c r="S23" s="435"/>
      <c r="T23" s="626"/>
      <c r="U23" s="531"/>
      <c r="V23" s="1"/>
      <c r="W23" s="1"/>
      <c r="X23" s="1"/>
      <c r="Y23" s="625"/>
      <c r="Z23" s="507"/>
      <c r="AA23" s="485"/>
      <c r="AB23" s="460"/>
      <c r="AC23" s="509"/>
    </row>
    <row r="24" spans="2:29" ht="21" customHeight="1">
      <c r="B24" s="935" t="s">
        <v>98</v>
      </c>
      <c r="C24" s="936"/>
      <c r="D24" s="936"/>
      <c r="E24" s="535">
        <f>SUM(E21:E23)</f>
        <v>2050</v>
      </c>
      <c r="F24" s="684">
        <f>SUM(F21:F23)</f>
        <v>0</v>
      </c>
      <c r="G24" s="935" t="s">
        <v>305</v>
      </c>
      <c r="H24" s="936"/>
      <c r="I24" s="937"/>
      <c r="J24" s="478">
        <f>SUM(E24+J23)</f>
        <v>2200</v>
      </c>
      <c r="K24" s="684">
        <f>SUM(K23+F24)</f>
        <v>0</v>
      </c>
      <c r="L24" s="936"/>
      <c r="M24" s="936"/>
      <c r="N24" s="936"/>
      <c r="O24" s="549">
        <f>SUM(O21:O22)</f>
        <v>0</v>
      </c>
      <c r="P24" s="615">
        <f>SUM(P21:P23)</f>
        <v>0</v>
      </c>
      <c r="Q24" s="935" t="s">
        <v>98</v>
      </c>
      <c r="R24" s="936"/>
      <c r="S24" s="937"/>
      <c r="T24" s="478">
        <f>SUM(T21:T22)</f>
        <v>3150</v>
      </c>
      <c r="U24" s="684">
        <f>SUM(U21:U23)</f>
        <v>0</v>
      </c>
      <c r="V24" s="936" t="s">
        <v>98</v>
      </c>
      <c r="W24" s="936"/>
      <c r="X24" s="936"/>
      <c r="Y24" s="549">
        <f>SUM(Y21:Y22)</f>
        <v>1100</v>
      </c>
      <c r="Z24" s="483">
        <f>SUM(Z21:Z23)</f>
        <v>0</v>
      </c>
      <c r="AA24" s="930"/>
      <c r="AB24" s="931"/>
      <c r="AC24" s="479"/>
    </row>
    <row r="25" spans="2:53" ht="27.75" customHeight="1">
      <c r="B25" s="2"/>
      <c r="C25" s="942" t="s">
        <v>370</v>
      </c>
      <c r="D25" s="942"/>
      <c r="E25" s="942"/>
      <c r="F25" s="943" t="s">
        <v>22</v>
      </c>
      <c r="G25" s="943"/>
      <c r="H25" s="944">
        <f>SUM(E31+J31+O31+T31+Y31)</f>
        <v>6550</v>
      </c>
      <c r="I25" s="943"/>
      <c r="J25" s="164" t="s">
        <v>4</v>
      </c>
      <c r="K25" s="164" t="s">
        <v>463</v>
      </c>
      <c r="L25" s="165"/>
      <c r="M25" s="166" t="s">
        <v>306</v>
      </c>
      <c r="N25" s="165"/>
      <c r="O25" s="945">
        <f>SUM(F31+P31+U31+Z31)</f>
        <v>0</v>
      </c>
      <c r="P25" s="946"/>
      <c r="Q25" s="947" t="s">
        <v>4</v>
      </c>
      <c r="R25" s="947"/>
      <c r="S25" s="2"/>
      <c r="T25" s="5"/>
      <c r="U25" s="5"/>
      <c r="V25" s="2"/>
      <c r="W25" s="2"/>
      <c r="X25" s="2"/>
      <c r="Y25" s="2"/>
      <c r="Z25" s="2"/>
      <c r="AA25" s="948"/>
      <c r="AB25" s="948"/>
      <c r="AC25" s="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29" ht="21" customHeight="1">
      <c r="B26" s="935" t="s">
        <v>326</v>
      </c>
      <c r="C26" s="936"/>
      <c r="D26" s="936"/>
      <c r="E26" s="936"/>
      <c r="F26" s="346" t="s">
        <v>310</v>
      </c>
      <c r="G26" s="935"/>
      <c r="H26" s="936"/>
      <c r="I26" s="936"/>
      <c r="J26" s="936"/>
      <c r="K26" s="346"/>
      <c r="L26" s="936" t="s">
        <v>327</v>
      </c>
      <c r="M26" s="936"/>
      <c r="N26" s="936"/>
      <c r="O26" s="937"/>
      <c r="P26" s="323" t="s">
        <v>310</v>
      </c>
      <c r="Q26" s="935" t="s">
        <v>328</v>
      </c>
      <c r="R26" s="936"/>
      <c r="S26" s="936"/>
      <c r="T26" s="936"/>
      <c r="U26" s="346" t="s">
        <v>310</v>
      </c>
      <c r="V26" s="936" t="s">
        <v>311</v>
      </c>
      <c r="W26" s="936"/>
      <c r="X26" s="936"/>
      <c r="Y26" s="937"/>
      <c r="Z26" s="323" t="s">
        <v>310</v>
      </c>
      <c r="AA26" s="935" t="s">
        <v>462</v>
      </c>
      <c r="AB26" s="936"/>
      <c r="AC26" s="957"/>
    </row>
    <row r="27" spans="2:29" ht="21.75" customHeight="1">
      <c r="B27" s="446"/>
      <c r="C27" s="457" t="s">
        <v>561</v>
      </c>
      <c r="D27" s="459" t="s">
        <v>685</v>
      </c>
      <c r="E27" s="532">
        <v>650</v>
      </c>
      <c r="F27" s="838"/>
      <c r="G27" s="426"/>
      <c r="H27" s="429"/>
      <c r="I27" s="450"/>
      <c r="J27" s="507"/>
      <c r="K27" s="703"/>
      <c r="L27" s="426"/>
      <c r="M27" s="429"/>
      <c r="N27" s="430"/>
      <c r="O27" s="550"/>
      <c r="P27" s="507"/>
      <c r="Q27" s="446"/>
      <c r="R27" s="447" t="s">
        <v>562</v>
      </c>
      <c r="S27" s="459" t="s">
        <v>650</v>
      </c>
      <c r="T27" s="532">
        <v>2050</v>
      </c>
      <c r="U27" s="838"/>
      <c r="V27" s="427"/>
      <c r="W27" s="429" t="s">
        <v>614</v>
      </c>
      <c r="X27" s="430"/>
      <c r="Y27" s="550">
        <v>1700</v>
      </c>
      <c r="Z27" s="838"/>
      <c r="AA27" s="485"/>
      <c r="AB27" s="457"/>
      <c r="AC27" s="510"/>
    </row>
    <row r="28" spans="2:29" ht="21.75" customHeight="1">
      <c r="B28" s="405"/>
      <c r="C28" s="414" t="s">
        <v>563</v>
      </c>
      <c r="D28" s="444" t="s">
        <v>685</v>
      </c>
      <c r="E28" s="533">
        <v>350</v>
      </c>
      <c r="F28" s="836"/>
      <c r="G28" s="405"/>
      <c r="H28" s="414"/>
      <c r="I28" s="415"/>
      <c r="J28" s="581"/>
      <c r="K28" s="704"/>
      <c r="L28" s="405"/>
      <c r="M28" s="412"/>
      <c r="N28" s="408"/>
      <c r="O28" s="551"/>
      <c r="P28" s="581"/>
      <c r="Q28" s="405"/>
      <c r="R28" s="412"/>
      <c r="S28" s="412"/>
      <c r="T28" s="706"/>
      <c r="U28" s="598"/>
      <c r="V28" s="412"/>
      <c r="W28" s="414"/>
      <c r="X28" s="408"/>
      <c r="Y28" s="551"/>
      <c r="Z28" s="536"/>
      <c r="AA28" s="485"/>
      <c r="AB28" s="457"/>
      <c r="AC28" s="510"/>
    </row>
    <row r="29" spans="2:29" ht="21.75" customHeight="1">
      <c r="B29" s="405"/>
      <c r="C29" s="414" t="s">
        <v>564</v>
      </c>
      <c r="D29" s="444" t="s">
        <v>685</v>
      </c>
      <c r="E29" s="533">
        <v>350</v>
      </c>
      <c r="F29" s="836"/>
      <c r="G29" s="405"/>
      <c r="H29" s="414"/>
      <c r="I29" s="415"/>
      <c r="J29" s="581"/>
      <c r="K29" s="704"/>
      <c r="L29" s="405"/>
      <c r="M29" s="412"/>
      <c r="N29" s="408"/>
      <c r="O29" s="551"/>
      <c r="P29" s="581"/>
      <c r="Q29" s="405"/>
      <c r="R29" s="412"/>
      <c r="S29" s="412"/>
      <c r="T29" s="706"/>
      <c r="U29" s="598"/>
      <c r="V29" s="412"/>
      <c r="W29" s="414"/>
      <c r="X29" s="408"/>
      <c r="Y29" s="551"/>
      <c r="Z29" s="536"/>
      <c r="AA29" s="485"/>
      <c r="AB29" s="457"/>
      <c r="AC29" s="510"/>
    </row>
    <row r="30" spans="2:29" ht="21.75" customHeight="1">
      <c r="B30" s="446"/>
      <c r="C30" s="447" t="s">
        <v>565</v>
      </c>
      <c r="D30" s="459" t="s">
        <v>685</v>
      </c>
      <c r="E30" s="571">
        <v>1450</v>
      </c>
      <c r="F30" s="834"/>
      <c r="G30" s="446"/>
      <c r="H30" s="447"/>
      <c r="I30" s="448"/>
      <c r="J30" s="507"/>
      <c r="K30" s="703"/>
      <c r="L30" s="446"/>
      <c r="M30" s="1"/>
      <c r="N30" s="435"/>
      <c r="O30" s="550"/>
      <c r="P30" s="507"/>
      <c r="Q30" s="446"/>
      <c r="R30" s="1"/>
      <c r="S30" s="1"/>
      <c r="T30" s="707"/>
      <c r="U30" s="531"/>
      <c r="V30" s="1"/>
      <c r="W30" s="1"/>
      <c r="X30" s="435"/>
      <c r="Y30" s="627"/>
      <c r="Z30" s="507"/>
      <c r="AA30" s="485"/>
      <c r="AB30" s="460"/>
      <c r="AC30" s="510"/>
    </row>
    <row r="31" spans="2:29" ht="21" customHeight="1">
      <c r="B31" s="935" t="s">
        <v>98</v>
      </c>
      <c r="C31" s="936"/>
      <c r="D31" s="936"/>
      <c r="E31" s="535">
        <f>SUM(E27:E30)</f>
        <v>2800</v>
      </c>
      <c r="F31" s="684">
        <f>SUM(F27:F30)</f>
        <v>0</v>
      </c>
      <c r="G31" s="935"/>
      <c r="H31" s="936"/>
      <c r="I31" s="937"/>
      <c r="J31" s="478">
        <f>SUM(J27:J30)</f>
        <v>0</v>
      </c>
      <c r="K31" s="705"/>
      <c r="L31" s="935"/>
      <c r="M31" s="936"/>
      <c r="N31" s="937"/>
      <c r="O31" s="553">
        <f>SUM(O27:O28)</f>
        <v>0</v>
      </c>
      <c r="P31" s="615">
        <f>SUM(P27:P30)</f>
        <v>0</v>
      </c>
      <c r="Q31" s="935" t="s">
        <v>98</v>
      </c>
      <c r="R31" s="936"/>
      <c r="S31" s="936"/>
      <c r="T31" s="535">
        <f>SUM(T27:T28)</f>
        <v>2050</v>
      </c>
      <c r="U31" s="684">
        <f>SUM(U27:U30)</f>
        <v>0</v>
      </c>
      <c r="V31" s="936" t="s">
        <v>98</v>
      </c>
      <c r="W31" s="936"/>
      <c r="X31" s="937"/>
      <c r="Y31" s="553">
        <f>SUM(Y27:Y29)</f>
        <v>1700</v>
      </c>
      <c r="Z31" s="483">
        <f>SUM(Z27:Z30)</f>
        <v>0</v>
      </c>
      <c r="AA31" s="930"/>
      <c r="AB31" s="931"/>
      <c r="AC31" s="476"/>
    </row>
    <row r="32" spans="2:30" ht="13.5" customHeight="1">
      <c r="B32" s="232" t="s">
        <v>824</v>
      </c>
      <c r="C32" s="172"/>
      <c r="D32" s="1"/>
      <c r="E32" s="545"/>
      <c r="F32" s="845"/>
      <c r="G32" s="1"/>
      <c r="H32" s="1"/>
      <c r="I32" s="1"/>
      <c r="J32" s="545"/>
      <c r="K32" s="846"/>
      <c r="L32" s="1"/>
      <c r="M32" s="1"/>
      <c r="N32" s="1"/>
      <c r="O32" s="545"/>
      <c r="P32" s="507"/>
      <c r="Q32" s="1"/>
      <c r="R32" s="1"/>
      <c r="S32" s="1"/>
      <c r="T32" s="545"/>
      <c r="U32" s="846"/>
      <c r="V32" s="1"/>
      <c r="W32" s="1"/>
      <c r="X32" s="1"/>
      <c r="Y32" s="545"/>
      <c r="Z32" s="507"/>
      <c r="AA32" s="419"/>
      <c r="AB32" s="349"/>
      <c r="AC32" s="8"/>
      <c r="AD32" s="419"/>
    </row>
    <row r="33" spans="2:29" ht="14.25" customHeight="1">
      <c r="B33" s="910" t="s">
        <v>828</v>
      </c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1"/>
    </row>
    <row r="34" spans="2:29" ht="14.25" customHeight="1">
      <c r="B34" s="910" t="s">
        <v>825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911"/>
      <c r="Y34" s="911"/>
      <c r="Z34" s="911"/>
      <c r="AA34" s="911"/>
      <c r="AB34" s="911"/>
      <c r="AC34" s="911"/>
    </row>
    <row r="35" spans="2:29" ht="13.5">
      <c r="B35" s="910" t="s">
        <v>826</v>
      </c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1"/>
    </row>
    <row r="36" spans="2:26" ht="8.25" customHeight="1">
      <c r="B36" s="232"/>
      <c r="C36" s="1"/>
      <c r="D36" s="1"/>
      <c r="E36" s="545"/>
      <c r="F36" s="845"/>
      <c r="G36" s="1"/>
      <c r="H36" s="1"/>
      <c r="I36" s="1"/>
      <c r="J36" s="545"/>
      <c r="K36" s="846"/>
      <c r="L36" s="1"/>
      <c r="M36" s="1"/>
      <c r="N36" s="1"/>
      <c r="O36" s="545"/>
      <c r="P36" s="507"/>
      <c r="Q36" s="1"/>
      <c r="R36" s="1"/>
      <c r="S36" s="1"/>
      <c r="T36" s="545"/>
      <c r="U36" s="846"/>
      <c r="V36" s="1"/>
      <c r="W36" s="1"/>
      <c r="X36" s="1"/>
      <c r="Y36" s="545"/>
      <c r="Z36" s="507"/>
    </row>
    <row r="37" spans="2:30" ht="14.25">
      <c r="B37" s="403" t="s">
        <v>582</v>
      </c>
      <c r="C37" s="2"/>
      <c r="E37" s="2"/>
      <c r="F37" s="2"/>
      <c r="J37" s="2"/>
      <c r="K37" s="2"/>
      <c r="M37" s="2"/>
      <c r="O37" s="2"/>
      <c r="P37" s="2"/>
      <c r="R37" s="1"/>
      <c r="T37" s="462"/>
      <c r="U37" s="5"/>
      <c r="AA37" s="419"/>
      <c r="AB37" s="349" t="str">
        <f>'表紙'!P36</f>
        <v>（2020年10月現在）</v>
      </c>
      <c r="AC37" s="8" t="s">
        <v>566</v>
      </c>
      <c r="AD37" s="419"/>
    </row>
    <row r="38" spans="3:23" ht="21" customHeight="1">
      <c r="C38" s="1"/>
      <c r="W38" s="3"/>
    </row>
  </sheetData>
  <sheetProtection password="CCCF" sheet="1" selectLockedCells="1"/>
  <mergeCells count="90">
    <mergeCell ref="B33:AC33"/>
    <mergeCell ref="B34:AC34"/>
    <mergeCell ref="B35:AC35"/>
    <mergeCell ref="B24:D24"/>
    <mergeCell ref="G24:I24"/>
    <mergeCell ref="L24:N24"/>
    <mergeCell ref="Q24:S24"/>
    <mergeCell ref="V24:X24"/>
    <mergeCell ref="AA25:AB25"/>
    <mergeCell ref="AA26:AC26"/>
    <mergeCell ref="C22:D22"/>
    <mergeCell ref="V20:Y20"/>
    <mergeCell ref="Q19:R19"/>
    <mergeCell ref="G23:I23"/>
    <mergeCell ref="Q25:R25"/>
    <mergeCell ref="V26:Y26"/>
    <mergeCell ref="Q26:T26"/>
    <mergeCell ref="B20:E20"/>
    <mergeCell ref="G20:J20"/>
    <mergeCell ref="L20:O20"/>
    <mergeCell ref="V18:X18"/>
    <mergeCell ref="C19:E19"/>
    <mergeCell ref="F19:G19"/>
    <mergeCell ref="B18:D18"/>
    <mergeCell ref="G18:I18"/>
    <mergeCell ref="L18:N18"/>
    <mergeCell ref="Q18:S18"/>
    <mergeCell ref="Q13:T13"/>
    <mergeCell ref="O12:P12"/>
    <mergeCell ref="Q20:T20"/>
    <mergeCell ref="H19:I19"/>
    <mergeCell ref="O19:P19"/>
    <mergeCell ref="Q12:R12"/>
    <mergeCell ref="L13:O13"/>
    <mergeCell ref="V13:Y13"/>
    <mergeCell ref="B11:D11"/>
    <mergeCell ref="G11:I11"/>
    <mergeCell ref="B13:E13"/>
    <mergeCell ref="G13:J13"/>
    <mergeCell ref="C12:E12"/>
    <mergeCell ref="V11:X11"/>
    <mergeCell ref="L11:N11"/>
    <mergeCell ref="F12:G12"/>
    <mergeCell ref="H12:I12"/>
    <mergeCell ref="Q3:V3"/>
    <mergeCell ref="Q4:R4"/>
    <mergeCell ref="B5:E5"/>
    <mergeCell ref="L5:O5"/>
    <mergeCell ref="Q5:T5"/>
    <mergeCell ref="H4:I4"/>
    <mergeCell ref="E2:G2"/>
    <mergeCell ref="N2:P2"/>
    <mergeCell ref="V5:Y5"/>
    <mergeCell ref="L10:N10"/>
    <mergeCell ref="G10:I10"/>
    <mergeCell ref="Q2:V2"/>
    <mergeCell ref="W2:Y2"/>
    <mergeCell ref="E3:G3"/>
    <mergeCell ref="H3:M3"/>
    <mergeCell ref="N3:P3"/>
    <mergeCell ref="C25:E25"/>
    <mergeCell ref="F25:G25"/>
    <mergeCell ref="H25:I25"/>
    <mergeCell ref="O25:P25"/>
    <mergeCell ref="O4:P4"/>
    <mergeCell ref="W3:Y3"/>
    <mergeCell ref="G5:J5"/>
    <mergeCell ref="C4:E4"/>
    <mergeCell ref="Q11:S11"/>
    <mergeCell ref="F4:G4"/>
    <mergeCell ref="AA13:AC13"/>
    <mergeCell ref="H2:M2"/>
    <mergeCell ref="B31:D31"/>
    <mergeCell ref="G31:I31"/>
    <mergeCell ref="L31:N31"/>
    <mergeCell ref="Q31:S31"/>
    <mergeCell ref="V31:X31"/>
    <mergeCell ref="B26:E26"/>
    <mergeCell ref="G26:J26"/>
    <mergeCell ref="L26:O26"/>
    <mergeCell ref="AA31:AB31"/>
    <mergeCell ref="AA18:AB18"/>
    <mergeCell ref="AA19:AB19"/>
    <mergeCell ref="AA20:AC20"/>
    <mergeCell ref="AA24:AB24"/>
    <mergeCell ref="Z2:AC2"/>
    <mergeCell ref="Z3:AB3"/>
    <mergeCell ref="AA5:AC5"/>
    <mergeCell ref="AA11:AB11"/>
    <mergeCell ref="AA12:AB12"/>
  </mergeCells>
  <conditionalFormatting sqref="F7">
    <cfRule type="expression" priority="37" dxfId="0" stopIfTrue="1">
      <formula>F7&gt;E7</formula>
    </cfRule>
  </conditionalFormatting>
  <conditionalFormatting sqref="F8">
    <cfRule type="expression" priority="36" dxfId="0" stopIfTrue="1">
      <formula>F8&gt;E8</formula>
    </cfRule>
  </conditionalFormatting>
  <conditionalFormatting sqref="F9">
    <cfRule type="expression" priority="35" dxfId="0" stopIfTrue="1">
      <formula>F9&gt;E9</formula>
    </cfRule>
  </conditionalFormatting>
  <conditionalFormatting sqref="K6">
    <cfRule type="expression" priority="34" dxfId="0" stopIfTrue="1">
      <formula>K6&gt;J6</formula>
    </cfRule>
  </conditionalFormatting>
  <conditionalFormatting sqref="K7">
    <cfRule type="expression" priority="33" dxfId="0" stopIfTrue="1">
      <formula>K7&gt;J7</formula>
    </cfRule>
  </conditionalFormatting>
  <conditionalFormatting sqref="F14">
    <cfRule type="expression" priority="32" dxfId="0" stopIfTrue="1">
      <formula>F14&gt;E14</formula>
    </cfRule>
  </conditionalFormatting>
  <conditionalFormatting sqref="F15">
    <cfRule type="expression" priority="31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21">
    <cfRule type="expression" priority="28" dxfId="0" stopIfTrue="1">
      <formula>F21&gt;E21</formula>
    </cfRule>
  </conditionalFormatting>
  <conditionalFormatting sqref="F22">
    <cfRule type="expression" priority="27" dxfId="0" stopIfTrue="1">
      <formula>F22&gt;E22</formula>
    </cfRule>
  </conditionalFormatting>
  <conditionalFormatting sqref="P6">
    <cfRule type="expression" priority="26" dxfId="0" stopIfTrue="1">
      <formula>P6&gt;O6</formula>
    </cfRule>
  </conditionalFormatting>
  <conditionalFormatting sqref="P7">
    <cfRule type="expression" priority="25" dxfId="0" stopIfTrue="1">
      <formula>P7&gt;O7</formula>
    </cfRule>
  </conditionalFormatting>
  <conditionalFormatting sqref="U6">
    <cfRule type="expression" priority="24" dxfId="0" stopIfTrue="1">
      <formula>U6&gt;T6</formula>
    </cfRule>
  </conditionalFormatting>
  <conditionalFormatting sqref="Z6">
    <cfRule type="expression" priority="22" dxfId="0" stopIfTrue="1">
      <formula>Z6&gt;Y6</formula>
    </cfRule>
  </conditionalFormatting>
  <conditionalFormatting sqref="Z7">
    <cfRule type="expression" priority="21" dxfId="0" stopIfTrue="1">
      <formula>Z7&gt;Y7</formula>
    </cfRule>
  </conditionalFormatting>
  <conditionalFormatting sqref="P14">
    <cfRule type="expression" priority="20" dxfId="0" stopIfTrue="1">
      <formula>P14&gt;O14</formula>
    </cfRule>
  </conditionalFormatting>
  <conditionalFormatting sqref="P15">
    <cfRule type="expression" priority="19" dxfId="0" stopIfTrue="1">
      <formula>P15&gt;O15</formula>
    </cfRule>
  </conditionalFormatting>
  <conditionalFormatting sqref="Z21">
    <cfRule type="expression" priority="14" dxfId="0" stopIfTrue="1">
      <formula>Z21&gt;Y21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1" dxfId="0" stopIfTrue="1">
      <formula>F28&gt;E28</formula>
    </cfRule>
  </conditionalFormatting>
  <conditionalFormatting sqref="F29">
    <cfRule type="expression" priority="10" dxfId="0" stopIfTrue="1">
      <formula>F29&gt;E29</formula>
    </cfRule>
  </conditionalFormatting>
  <conditionalFormatting sqref="F30">
    <cfRule type="expression" priority="9" dxfId="0" stopIfTrue="1">
      <formula>F30&gt;E30</formula>
    </cfRule>
  </conditionalFormatting>
  <conditionalFormatting sqref="U27">
    <cfRule type="expression" priority="8" dxfId="0" stopIfTrue="1">
      <formula>U27&gt;T27</formula>
    </cfRule>
  </conditionalFormatting>
  <conditionalFormatting sqref="U21">
    <cfRule type="expression" priority="6" dxfId="0" stopIfTrue="1">
      <formula>U21&gt;T21</formula>
    </cfRule>
  </conditionalFormatting>
  <conditionalFormatting sqref="K21">
    <cfRule type="expression" priority="5" dxfId="0" stopIfTrue="1">
      <formula>K21&gt;J21</formula>
    </cfRule>
  </conditionalFormatting>
  <conditionalFormatting sqref="U14">
    <cfRule type="expression" priority="4" dxfId="0" stopIfTrue="1">
      <formula>U14&gt;T14</formula>
    </cfRule>
  </conditionalFormatting>
  <conditionalFormatting sqref="Z14">
    <cfRule type="expression" priority="3" dxfId="0" stopIfTrue="1">
      <formula>Z14&gt;Y14</formula>
    </cfRule>
  </conditionalFormatting>
  <conditionalFormatting sqref="Z27">
    <cfRule type="expression" priority="2" dxfId="0" stopIfTrue="1">
      <formula>Z27&gt;Y27</formula>
    </cfRule>
  </conditionalFormatting>
  <conditionalFormatting sqref="F6">
    <cfRule type="expression" priority="1" dxfId="0" stopIfTrue="1">
      <formula>F6&gt;E6</formula>
    </cfRule>
  </conditionalFormatting>
  <dataValidations count="4">
    <dataValidation type="custom" operator="lessThanOrEqual" allowBlank="1" showInputMessage="1" showErrorMessage="1" sqref="U15 U8 P21 P16:P17 P8:P9 P27">
      <formula1>AND(U15&lt;=T15,MOD(U15,50)=0)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9 K6:K7 P6:P7 Z27 Z6:Z7 F14:F17 P14:P15 U14 Z14 F21:F22 K21 U21 Z21 F27:F30 U27 U6">
      <formula1>AND(F6&lt;=E6,MOD(F6,50)=0)</formula1>
    </dataValidation>
    <dataValidation errorStyle="warning" operator="lessThanOrEqual" allowBlank="1" showInputMessage="1" showErrorMessage="1" errorTitle="折込数オーバー" error="入力した折込数が満数を超えている、または50枚単位ではありません。" sqref="U7"/>
    <dataValidation operator="lessThanOrEqual" allowBlank="1" showInputMessage="1" showErrorMessage="1" sqref="B32:B36 C36:Z36 C32:Z32"/>
  </dataValidations>
  <printOptions vertic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A18"/>
  <sheetViews>
    <sheetView showGridLines="0" showZeros="0" zoomScale="70" zoomScaleNormal="70" zoomScalePageLayoutView="0" workbookViewId="0" topLeftCell="B1">
      <selection activeCell="F6" sqref="F6"/>
    </sheetView>
  </sheetViews>
  <sheetFormatPr defaultColWidth="9.00390625" defaultRowHeight="13.5"/>
  <cols>
    <col min="1" max="1" width="0.875" style="4" customWidth="1"/>
    <col min="2" max="2" width="3.125" style="4" customWidth="1"/>
    <col min="3" max="3" width="11.125" style="4" customWidth="1"/>
    <col min="4" max="4" width="2.75390625" style="4" customWidth="1"/>
    <col min="5" max="5" width="7.625" style="4" customWidth="1"/>
    <col min="6" max="6" width="8.625" style="4" customWidth="1"/>
    <col min="7" max="7" width="0.74609375" style="4" customWidth="1"/>
    <col min="8" max="8" width="11.125" style="4" customWidth="1"/>
    <col min="9" max="9" width="2.125" style="4" customWidth="1"/>
    <col min="10" max="10" width="7.625" style="4" customWidth="1"/>
    <col min="11" max="11" width="8.625" style="4" customWidth="1"/>
    <col min="12" max="12" width="3.125" style="4" customWidth="1"/>
    <col min="13" max="13" width="10.625" style="4" customWidth="1"/>
    <col min="14" max="14" width="1.25" style="4" customWidth="1"/>
    <col min="15" max="15" width="7.00390625" style="4" customWidth="1"/>
    <col min="16" max="16" width="8.125" style="4" customWidth="1"/>
    <col min="17" max="17" width="3.125" style="4" customWidth="1"/>
    <col min="18" max="18" width="10.625" style="4" customWidth="1"/>
    <col min="19" max="19" width="2.625" style="4" bestFit="1" customWidth="1"/>
    <col min="20" max="20" width="7.00390625" style="4" customWidth="1"/>
    <col min="21" max="21" width="8.125" style="4" customWidth="1"/>
    <col min="22" max="22" width="0.875" style="4" customWidth="1"/>
    <col min="23" max="23" width="11.625" style="4" customWidth="1"/>
    <col min="24" max="24" width="0.875" style="4" customWidth="1"/>
    <col min="25" max="25" width="7.00390625" style="4" customWidth="1"/>
    <col min="26" max="26" width="8.125" style="4" customWidth="1"/>
    <col min="27" max="27" width="0.6171875" style="4" customWidth="1"/>
    <col min="28" max="28" width="19.625" style="4" customWidth="1"/>
    <col min="29" max="29" width="5.125" style="4" customWidth="1"/>
    <col min="30" max="30" width="1.37890625" style="4" customWidth="1"/>
    <col min="31" max="31" width="9.375" style="4" customWidth="1"/>
    <col min="32" max="32" width="4.875" style="4" customWidth="1"/>
    <col min="33" max="16384" width="9.00390625" style="4" customWidth="1"/>
  </cols>
  <sheetData>
    <row r="1" spans="7:156" ht="16.5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30.75" customHeight="1">
      <c r="B2" s="167" t="s">
        <v>304</v>
      </c>
      <c r="C2" s="167"/>
      <c r="D2" s="167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2"/>
      <c r="N2" s="935" t="s">
        <v>12</v>
      </c>
      <c r="O2" s="936"/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FA2" s="2"/>
    </row>
    <row r="3" spans="2:29" ht="30.75" customHeight="1">
      <c r="B3" s="6"/>
      <c r="C3" s="6"/>
      <c r="D3" s="6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4"/>
      <c r="N3" s="935" t="s">
        <v>464</v>
      </c>
      <c r="O3" s="936"/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O4</f>
        <v>0</v>
      </c>
      <c r="AA3" s="954"/>
      <c r="AB3" s="954"/>
      <c r="AC3" s="348" t="s">
        <v>4</v>
      </c>
    </row>
    <row r="4" spans="3:20" s="163" customFormat="1" ht="30" customHeight="1">
      <c r="C4" s="942" t="s">
        <v>373</v>
      </c>
      <c r="D4" s="942"/>
      <c r="E4" s="942"/>
      <c r="F4" s="943" t="s">
        <v>22</v>
      </c>
      <c r="G4" s="943"/>
      <c r="H4" s="944">
        <f>SUM(E12+J12+O12+T12+Y12)</f>
        <v>6350</v>
      </c>
      <c r="I4" s="944"/>
      <c r="J4" s="164" t="s">
        <v>4</v>
      </c>
      <c r="K4" s="164" t="s">
        <v>463</v>
      </c>
      <c r="L4" s="165"/>
      <c r="M4" s="166" t="s">
        <v>306</v>
      </c>
      <c r="N4" s="165"/>
      <c r="O4" s="945">
        <f>SUM(F12+K12+P12+U12+Z12)</f>
        <v>0</v>
      </c>
      <c r="P4" s="946"/>
      <c r="Q4" s="947" t="s">
        <v>4</v>
      </c>
      <c r="R4" s="947"/>
      <c r="T4" s="163" t="s">
        <v>374</v>
      </c>
    </row>
    <row r="5" spans="2:29" ht="20.25" customHeight="1">
      <c r="B5" s="935" t="s">
        <v>326</v>
      </c>
      <c r="C5" s="936"/>
      <c r="D5" s="936"/>
      <c r="E5" s="936"/>
      <c r="F5" s="346" t="s">
        <v>310</v>
      </c>
      <c r="G5" s="935"/>
      <c r="H5" s="936"/>
      <c r="I5" s="936"/>
      <c r="J5" s="936"/>
      <c r="K5" s="346"/>
      <c r="L5" s="936" t="s">
        <v>327</v>
      </c>
      <c r="M5" s="936"/>
      <c r="N5" s="936"/>
      <c r="O5" s="937"/>
      <c r="P5" s="323" t="s">
        <v>310</v>
      </c>
      <c r="Q5" s="935" t="s">
        <v>328</v>
      </c>
      <c r="R5" s="936"/>
      <c r="S5" s="936"/>
      <c r="T5" s="936"/>
      <c r="U5" s="346" t="s">
        <v>310</v>
      </c>
      <c r="V5" s="936" t="s">
        <v>311</v>
      </c>
      <c r="W5" s="936"/>
      <c r="X5" s="936"/>
      <c r="Y5" s="937"/>
      <c r="Z5" s="323" t="s">
        <v>310</v>
      </c>
      <c r="AA5" s="935" t="s">
        <v>462</v>
      </c>
      <c r="AB5" s="936"/>
      <c r="AC5" s="957"/>
    </row>
    <row r="6" spans="2:29" ht="22.5" customHeight="1">
      <c r="B6" s="426"/>
      <c r="C6" s="463" t="s">
        <v>107</v>
      </c>
      <c r="D6" s="720"/>
      <c r="E6" s="541">
        <v>400</v>
      </c>
      <c r="F6" s="836"/>
      <c r="G6" s="489"/>
      <c r="H6" s="463"/>
      <c r="I6" s="450"/>
      <c r="J6" s="541"/>
      <c r="K6" s="621"/>
      <c r="L6" s="426"/>
      <c r="M6" s="429" t="s">
        <v>107</v>
      </c>
      <c r="N6" s="430"/>
      <c r="O6" s="858">
        <v>1100</v>
      </c>
      <c r="P6" s="836"/>
      <c r="Q6" s="490" t="s">
        <v>634</v>
      </c>
      <c r="R6" s="429" t="s">
        <v>107</v>
      </c>
      <c r="S6" s="605" t="s">
        <v>649</v>
      </c>
      <c r="T6" s="541">
        <v>2200</v>
      </c>
      <c r="U6" s="836"/>
      <c r="V6" s="426"/>
      <c r="W6" s="429" t="s">
        <v>107</v>
      </c>
      <c r="X6" s="430"/>
      <c r="Y6" s="541">
        <v>1300</v>
      </c>
      <c r="Z6" s="836"/>
      <c r="AA6" s="721"/>
      <c r="AB6" s="458" t="s">
        <v>554</v>
      </c>
      <c r="AC6" s="722"/>
    </row>
    <row r="7" spans="2:29" ht="22.5" customHeight="1">
      <c r="B7" s="405"/>
      <c r="C7" s="698"/>
      <c r="D7" s="595"/>
      <c r="E7" s="533"/>
      <c r="F7" s="598"/>
      <c r="G7" s="434"/>
      <c r="H7" s="592"/>
      <c r="I7" s="415"/>
      <c r="J7" s="546"/>
      <c r="K7" s="578"/>
      <c r="L7" s="442" t="s">
        <v>648</v>
      </c>
      <c r="M7" s="414" t="s">
        <v>567</v>
      </c>
      <c r="N7" s="412"/>
      <c r="O7" s="542">
        <v>350</v>
      </c>
      <c r="P7" s="836"/>
      <c r="Q7" s="405"/>
      <c r="R7" s="414"/>
      <c r="S7" s="415"/>
      <c r="T7" s="546"/>
      <c r="U7" s="578"/>
      <c r="V7" s="405"/>
      <c r="W7" s="432" t="s">
        <v>568</v>
      </c>
      <c r="X7" s="408"/>
      <c r="Y7" s="551">
        <v>1000</v>
      </c>
      <c r="Z7" s="836"/>
      <c r="AA7" s="485"/>
      <c r="AB7" s="458" t="s">
        <v>609</v>
      </c>
      <c r="AC7" s="510"/>
    </row>
    <row r="8" spans="2:29" ht="21.75" customHeight="1">
      <c r="B8" s="405"/>
      <c r="C8" s="592"/>
      <c r="D8" s="595"/>
      <c r="E8" s="533"/>
      <c r="F8" s="598"/>
      <c r="G8" s="434"/>
      <c r="H8" s="592"/>
      <c r="I8" s="415"/>
      <c r="J8" s="546"/>
      <c r="K8" s="578"/>
      <c r="L8" s="412"/>
      <c r="M8" s="414"/>
      <c r="N8" s="412"/>
      <c r="O8" s="542"/>
      <c r="P8" s="581"/>
      <c r="Q8" s="405"/>
      <c r="R8" s="414"/>
      <c r="S8" s="415"/>
      <c r="T8" s="546"/>
      <c r="U8" s="578"/>
      <c r="V8" s="405"/>
      <c r="W8" s="414"/>
      <c r="X8" s="408"/>
      <c r="Y8" s="551"/>
      <c r="Z8" s="536"/>
      <c r="AA8" s="485"/>
      <c r="AB8" s="458" t="s">
        <v>853</v>
      </c>
      <c r="AC8" s="510"/>
    </row>
    <row r="9" spans="2:29" ht="21.75" customHeight="1">
      <c r="B9" s="405"/>
      <c r="C9" s="592"/>
      <c r="D9" s="595"/>
      <c r="E9" s="533"/>
      <c r="F9" s="598"/>
      <c r="G9" s="434"/>
      <c r="H9" s="592"/>
      <c r="I9" s="415"/>
      <c r="J9" s="546"/>
      <c r="K9" s="578"/>
      <c r="L9" s="412"/>
      <c r="M9" s="414"/>
      <c r="N9" s="412"/>
      <c r="O9" s="542"/>
      <c r="P9" s="581"/>
      <c r="Q9" s="405"/>
      <c r="R9" s="414"/>
      <c r="S9" s="408"/>
      <c r="T9" s="546"/>
      <c r="U9" s="578"/>
      <c r="V9" s="405"/>
      <c r="W9" s="414"/>
      <c r="X9" s="408"/>
      <c r="Y9" s="551"/>
      <c r="Z9" s="536"/>
      <c r="AA9" s="485"/>
      <c r="AB9" s="457"/>
      <c r="AC9" s="510"/>
    </row>
    <row r="10" spans="2:29" ht="21.75" customHeight="1">
      <c r="B10" s="405"/>
      <c r="C10" s="595"/>
      <c r="D10" s="595"/>
      <c r="E10" s="533"/>
      <c r="F10" s="598"/>
      <c r="G10" s="434"/>
      <c r="H10" s="595"/>
      <c r="I10" s="610"/>
      <c r="J10" s="546"/>
      <c r="K10" s="578"/>
      <c r="L10" s="412"/>
      <c r="M10" s="412"/>
      <c r="N10" s="412"/>
      <c r="O10" s="542"/>
      <c r="P10" s="581"/>
      <c r="Q10" s="405"/>
      <c r="R10" s="412"/>
      <c r="S10" s="408"/>
      <c r="T10" s="546"/>
      <c r="U10" s="578"/>
      <c r="V10" s="405"/>
      <c r="W10" s="412"/>
      <c r="X10" s="408"/>
      <c r="Y10" s="551"/>
      <c r="Z10" s="536"/>
      <c r="AA10" s="715"/>
      <c r="AB10" s="716"/>
      <c r="AC10" s="456"/>
    </row>
    <row r="11" spans="2:29" ht="21.75" customHeight="1">
      <c r="B11" s="423"/>
      <c r="C11" s="713"/>
      <c r="D11" s="714"/>
      <c r="E11" s="571"/>
      <c r="F11" s="531"/>
      <c r="G11" s="1067"/>
      <c r="H11" s="1068"/>
      <c r="I11" s="1069"/>
      <c r="J11" s="545"/>
      <c r="K11" s="712"/>
      <c r="L11" s="1"/>
      <c r="M11" s="1"/>
      <c r="N11" s="1"/>
      <c r="O11" s="544"/>
      <c r="P11" s="507"/>
      <c r="Q11" s="446"/>
      <c r="R11" s="1"/>
      <c r="S11" s="435"/>
      <c r="T11" s="651"/>
      <c r="U11" s="712"/>
      <c r="V11" s="405"/>
      <c r="W11" s="412"/>
      <c r="X11" s="408"/>
      <c r="Y11" s="552"/>
      <c r="Z11" s="496"/>
      <c r="AA11" s="484"/>
      <c r="AB11" s="460"/>
      <c r="AC11" s="456"/>
    </row>
    <row r="12" spans="2:29" ht="22.5" customHeight="1">
      <c r="B12" s="935" t="s">
        <v>5</v>
      </c>
      <c r="C12" s="936"/>
      <c r="D12" s="936"/>
      <c r="E12" s="535">
        <f>SUM(E6:E11)</f>
        <v>400</v>
      </c>
      <c r="F12" s="684">
        <f>SUM(F6:F11)</f>
        <v>0</v>
      </c>
      <c r="G12" s="935"/>
      <c r="H12" s="936"/>
      <c r="I12" s="937"/>
      <c r="J12" s="478"/>
      <c r="K12" s="684"/>
      <c r="L12" s="936" t="s">
        <v>98</v>
      </c>
      <c r="M12" s="936"/>
      <c r="N12" s="936"/>
      <c r="O12" s="549">
        <f>SUM(O6:O11)</f>
        <v>1450</v>
      </c>
      <c r="P12" s="615">
        <f>SUM(P6:P11)</f>
        <v>0</v>
      </c>
      <c r="Q12" s="935" t="s">
        <v>5</v>
      </c>
      <c r="R12" s="936"/>
      <c r="S12" s="937"/>
      <c r="T12" s="478">
        <f>SUM(T6:T11)</f>
        <v>2200</v>
      </c>
      <c r="U12" s="684">
        <f>SUM(U6:U11)</f>
        <v>0</v>
      </c>
      <c r="V12" s="935" t="s">
        <v>5</v>
      </c>
      <c r="W12" s="936"/>
      <c r="X12" s="937"/>
      <c r="Y12" s="553">
        <f>SUM(Y6:Y11)</f>
        <v>2300</v>
      </c>
      <c r="Z12" s="483">
        <f>SUM(Z6:Z11)</f>
        <v>0</v>
      </c>
      <c r="AA12" s="930"/>
      <c r="AB12" s="931"/>
      <c r="AC12" s="476"/>
    </row>
    <row r="13" spans="2:30" ht="13.5" customHeight="1">
      <c r="B13" s="232" t="s">
        <v>824</v>
      </c>
      <c r="C13" s="172"/>
      <c r="D13" s="1"/>
      <c r="E13" s="545"/>
      <c r="F13" s="845"/>
      <c r="G13" s="1"/>
      <c r="H13" s="1"/>
      <c r="I13" s="1"/>
      <c r="J13" s="545"/>
      <c r="K13" s="846"/>
      <c r="L13" s="1"/>
      <c r="M13" s="1"/>
      <c r="N13" s="1"/>
      <c r="O13" s="545"/>
      <c r="P13" s="507"/>
      <c r="Q13" s="1"/>
      <c r="R13" s="1"/>
      <c r="S13" s="1"/>
      <c r="T13" s="545"/>
      <c r="U13" s="846"/>
      <c r="V13" s="1"/>
      <c r="W13" s="1"/>
      <c r="X13" s="1"/>
      <c r="Y13" s="545"/>
      <c r="Z13" s="507"/>
      <c r="AA13" s="419"/>
      <c r="AB13" s="349"/>
      <c r="AC13" s="8"/>
      <c r="AD13" s="419"/>
    </row>
    <row r="14" spans="2:29" ht="14.25" customHeight="1">
      <c r="B14" s="910" t="s">
        <v>828</v>
      </c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1"/>
      <c r="U14" s="911"/>
      <c r="V14" s="911"/>
      <c r="W14" s="911"/>
      <c r="X14" s="911"/>
      <c r="Y14" s="911"/>
      <c r="Z14" s="911"/>
      <c r="AA14" s="911"/>
      <c r="AB14" s="911"/>
      <c r="AC14" s="911"/>
    </row>
    <row r="15" spans="2:29" ht="14.25" customHeight="1">
      <c r="B15" s="910" t="s">
        <v>825</v>
      </c>
      <c r="C15" s="911"/>
      <c r="D15" s="911"/>
      <c r="E15" s="911"/>
      <c r="F15" s="911"/>
      <c r="G15" s="911"/>
      <c r="H15" s="911"/>
      <c r="I15" s="911"/>
      <c r="J15" s="911"/>
      <c r="K15" s="911"/>
      <c r="L15" s="911"/>
      <c r="M15" s="911"/>
      <c r="N15" s="911"/>
      <c r="O15" s="911"/>
      <c r="P15" s="911"/>
      <c r="Q15" s="911"/>
      <c r="R15" s="911"/>
      <c r="S15" s="911"/>
      <c r="T15" s="911"/>
      <c r="U15" s="911"/>
      <c r="V15" s="911"/>
      <c r="W15" s="911"/>
      <c r="X15" s="911"/>
      <c r="Y15" s="911"/>
      <c r="Z15" s="911"/>
      <c r="AA15" s="911"/>
      <c r="AB15" s="911"/>
      <c r="AC15" s="911"/>
    </row>
    <row r="16" spans="2:29" ht="13.5">
      <c r="B16" s="910" t="s">
        <v>826</v>
      </c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  <c r="N16" s="911"/>
      <c r="O16" s="911"/>
      <c r="P16" s="911"/>
      <c r="Q16" s="911"/>
      <c r="R16" s="911"/>
      <c r="S16" s="911"/>
      <c r="T16" s="911"/>
      <c r="U16" s="911"/>
      <c r="V16" s="911"/>
      <c r="W16" s="911"/>
      <c r="X16" s="911"/>
      <c r="Y16" s="911"/>
      <c r="Z16" s="911"/>
      <c r="AA16" s="911"/>
      <c r="AB16" s="911"/>
      <c r="AC16" s="911"/>
    </row>
    <row r="17" spans="2:26" ht="8.25" customHeight="1">
      <c r="B17" s="232"/>
      <c r="C17" s="1"/>
      <c r="D17" s="1"/>
      <c r="E17" s="545"/>
      <c r="F17" s="845"/>
      <c r="G17" s="1"/>
      <c r="H17" s="1"/>
      <c r="I17" s="1"/>
      <c r="J17" s="545"/>
      <c r="K17" s="846"/>
      <c r="L17" s="1"/>
      <c r="M17" s="1"/>
      <c r="N17" s="1"/>
      <c r="O17" s="545"/>
      <c r="P17" s="507"/>
      <c r="Q17" s="1"/>
      <c r="R17" s="1"/>
      <c r="S17" s="1"/>
      <c r="T17" s="545"/>
      <c r="U17" s="846"/>
      <c r="V17" s="1"/>
      <c r="W17" s="1"/>
      <c r="X17" s="1"/>
      <c r="Y17" s="545"/>
      <c r="Z17" s="507"/>
    </row>
    <row r="18" spans="2:31" ht="14.25">
      <c r="B18" s="403" t="s">
        <v>612</v>
      </c>
      <c r="C18" s="2"/>
      <c r="E18" s="2"/>
      <c r="F18" s="2"/>
      <c r="J18" s="2"/>
      <c r="K18" s="2"/>
      <c r="M18" s="2"/>
      <c r="O18" s="2"/>
      <c r="P18" s="2"/>
      <c r="R18" s="1"/>
      <c r="T18" s="462"/>
      <c r="U18" s="5"/>
      <c r="AA18" s="419"/>
      <c r="AB18" s="349" t="str">
        <f>'表紙'!P36</f>
        <v>（2020年10月現在）</v>
      </c>
      <c r="AC18" s="8" t="s">
        <v>583</v>
      </c>
      <c r="AD18" s="419"/>
      <c r="AE18" s="8"/>
    </row>
  </sheetData>
  <sheetProtection password="CCCF" sheet="1" selectLockedCells="1"/>
  <mergeCells count="33">
    <mergeCell ref="B15:AC15"/>
    <mergeCell ref="B16:AC16"/>
    <mergeCell ref="W3:Y3"/>
    <mergeCell ref="E3:G3"/>
    <mergeCell ref="Q2:V2"/>
    <mergeCell ref="Q4:R4"/>
    <mergeCell ref="V5:Y5"/>
    <mergeCell ref="G5:J5"/>
    <mergeCell ref="L5:O5"/>
    <mergeCell ref="N2:P2"/>
    <mergeCell ref="B14:AC14"/>
    <mergeCell ref="V12:X12"/>
    <mergeCell ref="B5:E5"/>
    <mergeCell ref="N3:P3"/>
    <mergeCell ref="G12:I12"/>
    <mergeCell ref="C4:E4"/>
    <mergeCell ref="Q3:V3"/>
    <mergeCell ref="Z2:AC2"/>
    <mergeCell ref="Z3:AB3"/>
    <mergeCell ref="AA5:AC5"/>
    <mergeCell ref="H2:M2"/>
    <mergeCell ref="B12:D12"/>
    <mergeCell ref="L12:N12"/>
    <mergeCell ref="Q12:S12"/>
    <mergeCell ref="AA12:AB12"/>
    <mergeCell ref="E2:G2"/>
    <mergeCell ref="G11:I11"/>
    <mergeCell ref="W2:Y2"/>
    <mergeCell ref="O4:P4"/>
    <mergeCell ref="H3:M3"/>
    <mergeCell ref="F4:G4"/>
    <mergeCell ref="H4:I4"/>
    <mergeCell ref="Q5:T5"/>
  </mergeCells>
  <conditionalFormatting sqref="F6">
    <cfRule type="expression" priority="6" dxfId="0" stopIfTrue="1">
      <formula>F6&gt;E6</formula>
    </cfRule>
  </conditionalFormatting>
  <conditionalFormatting sqref="P6">
    <cfRule type="expression" priority="5" dxfId="0" stopIfTrue="1">
      <formula>P6&gt;O6</formula>
    </cfRule>
  </conditionalFormatting>
  <conditionalFormatting sqref="P7">
    <cfRule type="expression" priority="4" dxfId="0" stopIfTrue="1">
      <formula>P7&gt;O7</formula>
    </cfRule>
  </conditionalFormatting>
  <conditionalFormatting sqref="U6">
    <cfRule type="expression" priority="3" dxfId="0" stopIfTrue="1">
      <formula>U6&gt;T6</formula>
    </cfRule>
  </conditionalFormatting>
  <conditionalFormatting sqref="Z6">
    <cfRule type="expression" priority="2" dxfId="0" stopIfTrue="1">
      <formula>Z6&gt;Y6</formula>
    </cfRule>
  </conditionalFormatting>
  <conditionalFormatting sqref="Z7">
    <cfRule type="expression" priority="1" dxfId="0" stopIfTrue="1">
      <formula>Z7&gt;Y7</formula>
    </cfRule>
  </conditionalFormatting>
  <dataValidations count="3">
    <dataValidation type="custom" operator="lessThanOrEqual" allowBlank="1" showInputMessage="1" showErrorMessage="1" sqref="K6">
      <formula1>AND(K6&lt;=J6,MOD(K6,50)=0)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 P6:P7 U6 Z6:Z7">
      <formula1>AND(F6&lt;=E6,MOD(F6,50)=0)</formula1>
    </dataValidation>
    <dataValidation operator="lessThanOrEqual" allowBlank="1" showInputMessage="1" showErrorMessage="1" sqref="B13:B17 C17:Z17 C13:Z13"/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1131" t="s">
        <v>304</v>
      </c>
      <c r="C2" s="1131"/>
      <c r="D2" s="1131"/>
      <c r="E2" s="1132"/>
      <c r="F2" s="1133" t="s">
        <v>11</v>
      </c>
      <c r="G2" s="1110"/>
      <c r="H2" s="1111"/>
      <c r="I2" s="1112"/>
      <c r="J2" s="1112"/>
      <c r="K2" s="1112"/>
      <c r="L2" s="1112"/>
      <c r="M2" s="1113"/>
      <c r="N2" s="1109" t="s">
        <v>12</v>
      </c>
      <c r="O2" s="1114"/>
      <c r="P2" s="1110"/>
      <c r="Q2" s="1111"/>
      <c r="R2" s="1112"/>
      <c r="S2" s="1112"/>
      <c r="T2" s="1112"/>
      <c r="U2" s="1113"/>
      <c r="V2" s="1109" t="s">
        <v>139</v>
      </c>
      <c r="W2" s="1110"/>
      <c r="X2" s="1117"/>
      <c r="Y2" s="1118"/>
      <c r="Z2" s="1118"/>
      <c r="AA2" s="1118"/>
      <c r="AB2" s="1118"/>
      <c r="AC2" s="212" t="s">
        <v>97</v>
      </c>
    </row>
    <row r="3" spans="2:29" ht="36.75" customHeight="1" thickBot="1">
      <c r="B3" s="1131" t="s">
        <v>140</v>
      </c>
      <c r="C3" s="1131"/>
      <c r="D3" s="1131"/>
      <c r="E3" s="1132"/>
      <c r="F3" s="1134" t="s">
        <v>14</v>
      </c>
      <c r="G3" s="1123"/>
      <c r="H3" s="1127"/>
      <c r="I3" s="1128"/>
      <c r="J3" s="1128"/>
      <c r="K3" s="1128"/>
      <c r="L3" s="1128"/>
      <c r="M3" s="1129"/>
      <c r="N3" s="1122" t="s">
        <v>141</v>
      </c>
      <c r="O3" s="1130"/>
      <c r="P3" s="1123"/>
      <c r="Q3" s="1119"/>
      <c r="R3" s="1120"/>
      <c r="S3" s="1120"/>
      <c r="T3" s="1120"/>
      <c r="U3" s="1121"/>
      <c r="V3" s="1122" t="s">
        <v>16</v>
      </c>
      <c r="W3" s="1123"/>
      <c r="X3" s="1124">
        <f>SUM(AC45)</f>
        <v>0</v>
      </c>
      <c r="Y3" s="1125"/>
      <c r="Z3" s="1125"/>
      <c r="AA3" s="1125"/>
      <c r="AB3" s="1125"/>
      <c r="AC3" s="162" t="s">
        <v>4</v>
      </c>
    </row>
    <row r="4" spans="2:14" ht="21" customHeight="1" thickBot="1">
      <c r="B4" s="213"/>
      <c r="M4" s="2"/>
      <c r="N4" s="2"/>
    </row>
    <row r="5" spans="2:29" s="217" customFormat="1" ht="22.5" customHeight="1" thickBot="1">
      <c r="B5" s="1126" t="s">
        <v>142</v>
      </c>
      <c r="C5" s="1107"/>
      <c r="D5" s="1108"/>
      <c r="E5" s="214" t="s">
        <v>143</v>
      </c>
      <c r="F5" s="214" t="s">
        <v>16</v>
      </c>
      <c r="G5" s="1126" t="s">
        <v>142</v>
      </c>
      <c r="H5" s="1107"/>
      <c r="I5" s="1107"/>
      <c r="J5" s="1108"/>
      <c r="K5" s="215" t="s">
        <v>143</v>
      </c>
      <c r="L5" s="216" t="s">
        <v>16</v>
      </c>
      <c r="M5" s="1107" t="s">
        <v>142</v>
      </c>
      <c r="N5" s="1107"/>
      <c r="O5" s="1107"/>
      <c r="P5" s="1108"/>
      <c r="Q5" s="214" t="s">
        <v>143</v>
      </c>
      <c r="R5" s="214" t="s">
        <v>16</v>
      </c>
      <c r="S5" s="1126" t="s">
        <v>142</v>
      </c>
      <c r="T5" s="1107"/>
      <c r="U5" s="1108"/>
      <c r="V5" s="214" t="s">
        <v>143</v>
      </c>
      <c r="W5" s="1115" t="s">
        <v>16</v>
      </c>
      <c r="X5" s="1116"/>
      <c r="Y5" s="1126" t="s">
        <v>142</v>
      </c>
      <c r="Z5" s="1107"/>
      <c r="AA5" s="1108"/>
      <c r="AB5" s="215" t="s">
        <v>143</v>
      </c>
      <c r="AC5" s="216" t="s">
        <v>16</v>
      </c>
    </row>
    <row r="6" spans="2:29" s="217" customFormat="1" ht="15" customHeight="1">
      <c r="B6" s="1091" t="s">
        <v>144</v>
      </c>
      <c r="C6" s="1092"/>
      <c r="D6" s="1092"/>
      <c r="E6" s="1092"/>
      <c r="F6" s="1093"/>
      <c r="G6" s="1100" t="s">
        <v>145</v>
      </c>
      <c r="H6" s="1101"/>
      <c r="I6" s="220" t="s">
        <v>41</v>
      </c>
      <c r="J6" s="221"/>
      <c r="K6" s="187">
        <v>200</v>
      </c>
      <c r="L6" s="202"/>
      <c r="M6" s="1100" t="s">
        <v>146</v>
      </c>
      <c r="N6" s="1101"/>
      <c r="O6" s="220" t="s">
        <v>147</v>
      </c>
      <c r="P6" s="221"/>
      <c r="Q6" s="187">
        <v>100</v>
      </c>
      <c r="R6" s="198"/>
      <c r="S6" s="173" t="s">
        <v>145</v>
      </c>
      <c r="T6" s="222" t="s">
        <v>148</v>
      </c>
      <c r="U6" s="223"/>
      <c r="V6" s="224">
        <v>100</v>
      </c>
      <c r="W6" s="1075"/>
      <c r="X6" s="1076"/>
      <c r="Y6" s="218" t="s">
        <v>145</v>
      </c>
      <c r="Z6" s="222" t="s">
        <v>149</v>
      </c>
      <c r="AA6" s="223"/>
      <c r="AB6" s="224">
        <v>150</v>
      </c>
      <c r="AC6" s="207"/>
    </row>
    <row r="7" spans="2:29" s="217" customFormat="1" ht="15" customHeight="1" thickBot="1">
      <c r="B7" s="1094"/>
      <c r="C7" s="1095"/>
      <c r="D7" s="1095"/>
      <c r="E7" s="1095"/>
      <c r="F7" s="1096"/>
      <c r="G7" s="1097" t="s">
        <v>150</v>
      </c>
      <c r="H7" s="959"/>
      <c r="I7" s="227" t="s">
        <v>43</v>
      </c>
      <c r="J7" s="228"/>
      <c r="K7" s="229">
        <v>150</v>
      </c>
      <c r="L7" s="203"/>
      <c r="M7" s="1097" t="s">
        <v>151</v>
      </c>
      <c r="N7" s="959"/>
      <c r="O7" s="227" t="s">
        <v>152</v>
      </c>
      <c r="P7" s="228"/>
      <c r="Q7" s="229">
        <v>50</v>
      </c>
      <c r="R7" s="189"/>
      <c r="S7" s="230" t="s">
        <v>153</v>
      </c>
      <c r="T7" s="231" t="s">
        <v>154</v>
      </c>
      <c r="U7" s="232"/>
      <c r="V7" s="168">
        <v>150</v>
      </c>
      <c r="W7" s="1073"/>
      <c r="X7" s="1074"/>
      <c r="Y7" s="173" t="s">
        <v>155</v>
      </c>
      <c r="Z7" s="220" t="s">
        <v>88</v>
      </c>
      <c r="AA7" s="233"/>
      <c r="AB7" s="234">
        <v>300</v>
      </c>
      <c r="AC7" s="205"/>
    </row>
    <row r="8" spans="2:29" s="217" customFormat="1" ht="15" customHeight="1">
      <c r="B8" s="171" t="s">
        <v>145</v>
      </c>
      <c r="C8" s="235" t="s">
        <v>156</v>
      </c>
      <c r="D8" s="172"/>
      <c r="E8" s="236">
        <v>450</v>
      </c>
      <c r="F8" s="188"/>
      <c r="G8" s="1097" t="s">
        <v>150</v>
      </c>
      <c r="H8" s="959"/>
      <c r="I8" s="227" t="s">
        <v>45</v>
      </c>
      <c r="J8" s="237"/>
      <c r="K8" s="229">
        <v>200</v>
      </c>
      <c r="L8" s="203"/>
      <c r="M8" s="1097" t="s">
        <v>157</v>
      </c>
      <c r="N8" s="959"/>
      <c r="O8" s="227" t="s">
        <v>147</v>
      </c>
      <c r="P8" s="228"/>
      <c r="Q8" s="229">
        <v>50</v>
      </c>
      <c r="R8" s="189"/>
      <c r="S8" s="230" t="s">
        <v>158</v>
      </c>
      <c r="T8" s="227" t="s">
        <v>159</v>
      </c>
      <c r="U8" s="238"/>
      <c r="V8" s="170">
        <v>200</v>
      </c>
      <c r="W8" s="1073"/>
      <c r="X8" s="1074"/>
      <c r="Y8" s="173" t="s">
        <v>160</v>
      </c>
      <c r="Z8" s="220" t="s">
        <v>92</v>
      </c>
      <c r="AA8" s="239"/>
      <c r="AB8" s="240">
        <v>100</v>
      </c>
      <c r="AC8" s="195"/>
    </row>
    <row r="9" spans="2:29" s="217" customFormat="1" ht="15" customHeight="1">
      <c r="B9" s="241" t="s">
        <v>153</v>
      </c>
      <c r="C9" s="227" t="s">
        <v>27</v>
      </c>
      <c r="D9" s="226"/>
      <c r="E9" s="242">
        <v>350</v>
      </c>
      <c r="F9" s="189"/>
      <c r="G9" s="1097" t="s">
        <v>150</v>
      </c>
      <c r="H9" s="959"/>
      <c r="I9" s="227" t="s">
        <v>47</v>
      </c>
      <c r="J9" s="237"/>
      <c r="K9" s="229">
        <v>250</v>
      </c>
      <c r="L9" s="195"/>
      <c r="Q9" s="243"/>
      <c r="R9" s="244"/>
      <c r="S9" s="241" t="s">
        <v>150</v>
      </c>
      <c r="T9" s="227" t="s">
        <v>161</v>
      </c>
      <c r="U9" s="238"/>
      <c r="V9" s="170">
        <v>100</v>
      </c>
      <c r="W9" s="1073"/>
      <c r="X9" s="1074"/>
      <c r="Y9" s="173" t="s">
        <v>162</v>
      </c>
      <c r="Z9" s="227" t="s">
        <v>163</v>
      </c>
      <c r="AA9" s="237"/>
      <c r="AB9" s="240">
        <v>50</v>
      </c>
      <c r="AC9" s="195"/>
    </row>
    <row r="10" spans="2:29" s="217" customFormat="1" ht="15" customHeight="1" thickBot="1">
      <c r="B10" s="241" t="s">
        <v>155</v>
      </c>
      <c r="C10" s="227" t="s">
        <v>28</v>
      </c>
      <c r="D10" s="226"/>
      <c r="E10" s="242">
        <v>550</v>
      </c>
      <c r="F10" s="189"/>
      <c r="G10" s="1097" t="s">
        <v>150</v>
      </c>
      <c r="H10" s="959"/>
      <c r="I10" s="245" t="s">
        <v>382</v>
      </c>
      <c r="J10" s="237"/>
      <c r="K10" s="229">
        <v>100</v>
      </c>
      <c r="L10" s="200"/>
      <c r="M10" s="1099" t="s">
        <v>164</v>
      </c>
      <c r="N10" s="1099"/>
      <c r="O10" s="1099"/>
      <c r="P10" s="1106"/>
      <c r="Q10" s="186">
        <f>SUM(K31:K48)+SUM(Q6:Q8)</f>
        <v>3900</v>
      </c>
      <c r="R10" s="246">
        <f>SUM(L31:L48)+SUM(R6:R8)</f>
        <v>0</v>
      </c>
      <c r="S10" s="241" t="s">
        <v>165</v>
      </c>
      <c r="T10" s="227" t="s">
        <v>166</v>
      </c>
      <c r="U10" s="238"/>
      <c r="V10" s="170">
        <v>150</v>
      </c>
      <c r="W10" s="1073"/>
      <c r="X10" s="1074"/>
      <c r="Y10" s="173" t="s">
        <v>167</v>
      </c>
      <c r="Z10" s="227" t="s">
        <v>168</v>
      </c>
      <c r="AA10" s="237"/>
      <c r="AB10" s="240">
        <v>50</v>
      </c>
      <c r="AC10" s="195"/>
    </row>
    <row r="11" spans="2:29" s="217" customFormat="1" ht="15" customHeight="1">
      <c r="B11" s="241" t="s">
        <v>151</v>
      </c>
      <c r="C11" s="227" t="s">
        <v>24</v>
      </c>
      <c r="D11" s="237"/>
      <c r="E11" s="242">
        <v>150</v>
      </c>
      <c r="F11" s="189"/>
      <c r="G11" s="1097" t="s">
        <v>150</v>
      </c>
      <c r="H11" s="959"/>
      <c r="I11" s="247" t="s">
        <v>169</v>
      </c>
      <c r="J11" s="237"/>
      <c r="K11" s="229">
        <v>50</v>
      </c>
      <c r="L11" s="200"/>
      <c r="M11" s="1091" t="s">
        <v>170</v>
      </c>
      <c r="N11" s="1092"/>
      <c r="O11" s="1092"/>
      <c r="P11" s="1092"/>
      <c r="Q11" s="1092"/>
      <c r="R11" s="1093"/>
      <c r="S11" s="241" t="s">
        <v>155</v>
      </c>
      <c r="T11" s="227" t="s">
        <v>171</v>
      </c>
      <c r="U11" s="237"/>
      <c r="V11" s="248">
        <v>100</v>
      </c>
      <c r="W11" s="1073"/>
      <c r="X11" s="1074"/>
      <c r="Y11" s="173" t="s">
        <v>172</v>
      </c>
      <c r="Z11" s="227" t="s">
        <v>173</v>
      </c>
      <c r="AA11" s="237"/>
      <c r="AB11" s="240">
        <v>100</v>
      </c>
      <c r="AC11" s="195"/>
    </row>
    <row r="12" spans="2:29" s="217" customFormat="1" ht="15" customHeight="1" thickBot="1">
      <c r="B12" s="241" t="s">
        <v>153</v>
      </c>
      <c r="C12" s="227" t="s">
        <v>174</v>
      </c>
      <c r="D12" s="237"/>
      <c r="E12" s="242">
        <v>100</v>
      </c>
      <c r="F12" s="189"/>
      <c r="G12" s="1097" t="s">
        <v>175</v>
      </c>
      <c r="H12" s="959"/>
      <c r="I12" s="227" t="s">
        <v>48</v>
      </c>
      <c r="J12" s="237"/>
      <c r="K12" s="229">
        <v>200</v>
      </c>
      <c r="L12" s="200"/>
      <c r="M12" s="1094"/>
      <c r="N12" s="1095"/>
      <c r="O12" s="1095"/>
      <c r="P12" s="1095"/>
      <c r="Q12" s="1095"/>
      <c r="R12" s="1096"/>
      <c r="S12" s="241" t="s">
        <v>176</v>
      </c>
      <c r="T12" s="249" t="s">
        <v>177</v>
      </c>
      <c r="U12" s="238"/>
      <c r="V12" s="170">
        <v>50</v>
      </c>
      <c r="W12" s="1073"/>
      <c r="X12" s="1074"/>
      <c r="Y12" s="173" t="s">
        <v>178</v>
      </c>
      <c r="Z12" s="227" t="s">
        <v>179</v>
      </c>
      <c r="AA12" s="237"/>
      <c r="AB12" s="240">
        <v>50</v>
      </c>
      <c r="AC12" s="195"/>
    </row>
    <row r="13" spans="2:29" s="217" customFormat="1" ht="15" customHeight="1">
      <c r="B13" s="241" t="s">
        <v>151</v>
      </c>
      <c r="C13" s="227" t="s">
        <v>30</v>
      </c>
      <c r="D13" s="237"/>
      <c r="E13" s="242">
        <v>100</v>
      </c>
      <c r="F13" s="189"/>
      <c r="G13" s="1097" t="s">
        <v>150</v>
      </c>
      <c r="H13" s="959"/>
      <c r="I13" s="227" t="s">
        <v>180</v>
      </c>
      <c r="J13" s="237"/>
      <c r="K13" s="229">
        <v>150</v>
      </c>
      <c r="L13" s="200"/>
      <c r="M13" s="174" t="s">
        <v>146</v>
      </c>
      <c r="N13" s="250"/>
      <c r="O13" s="235" t="s">
        <v>181</v>
      </c>
      <c r="P13" s="220"/>
      <c r="Q13" s="169">
        <v>100</v>
      </c>
      <c r="R13" s="199"/>
      <c r="S13" s="241" t="s">
        <v>150</v>
      </c>
      <c r="T13" s="227" t="s">
        <v>341</v>
      </c>
      <c r="U13" s="237"/>
      <c r="V13" s="248">
        <v>50</v>
      </c>
      <c r="W13" s="1073"/>
      <c r="X13" s="1074"/>
      <c r="Y13" s="251"/>
      <c r="Z13" s="220"/>
      <c r="AA13" s="232"/>
      <c r="AB13" s="234"/>
      <c r="AC13" s="252"/>
    </row>
    <row r="14" spans="2:29" s="217" customFormat="1" ht="15" customHeight="1" thickBot="1">
      <c r="B14" s="241" t="s">
        <v>158</v>
      </c>
      <c r="C14" s="227" t="s">
        <v>182</v>
      </c>
      <c r="D14" s="237"/>
      <c r="E14" s="242">
        <v>250</v>
      </c>
      <c r="F14" s="189"/>
      <c r="G14" s="1097" t="s">
        <v>150</v>
      </c>
      <c r="H14" s="959"/>
      <c r="I14" s="235" t="s">
        <v>52</v>
      </c>
      <c r="J14" s="232"/>
      <c r="K14" s="253">
        <v>150</v>
      </c>
      <c r="L14" s="200"/>
      <c r="M14" s="227" t="s">
        <v>183</v>
      </c>
      <c r="N14" s="227"/>
      <c r="O14" s="227" t="s">
        <v>129</v>
      </c>
      <c r="P14" s="227"/>
      <c r="Q14" s="248">
        <v>150</v>
      </c>
      <c r="R14" s="194"/>
      <c r="S14" s="241" t="s">
        <v>150</v>
      </c>
      <c r="T14" s="227" t="s">
        <v>342</v>
      </c>
      <c r="U14" s="237"/>
      <c r="V14" s="229">
        <v>50</v>
      </c>
      <c r="W14" s="1073"/>
      <c r="X14" s="1074"/>
      <c r="Y14" s="1085" t="s">
        <v>184</v>
      </c>
      <c r="Z14" s="1086"/>
      <c r="AA14" s="1087"/>
      <c r="AB14" s="186">
        <f>SUM(V28:V48)+SUM(AB6:AB13)</f>
        <v>3600</v>
      </c>
      <c r="AC14" s="256">
        <f>SUM(W28:X48)+SUM(AC6:AC13)</f>
        <v>0</v>
      </c>
    </row>
    <row r="15" spans="2:29" s="217" customFormat="1" ht="15" customHeight="1">
      <c r="B15" s="241" t="s">
        <v>185</v>
      </c>
      <c r="C15" s="227" t="s">
        <v>186</v>
      </c>
      <c r="D15" s="237"/>
      <c r="E15" s="242">
        <v>350</v>
      </c>
      <c r="F15" s="189"/>
      <c r="G15" s="1097" t="s">
        <v>187</v>
      </c>
      <c r="H15" s="959"/>
      <c r="I15" s="227" t="s">
        <v>54</v>
      </c>
      <c r="J15" s="227"/>
      <c r="K15" s="257">
        <v>150</v>
      </c>
      <c r="L15" s="209"/>
      <c r="M15" s="227" t="s">
        <v>183</v>
      </c>
      <c r="N15" s="227"/>
      <c r="O15" s="227" t="s">
        <v>128</v>
      </c>
      <c r="P15" s="237"/>
      <c r="Q15" s="258">
        <v>50</v>
      </c>
      <c r="R15" s="194"/>
      <c r="S15" s="241" t="s">
        <v>151</v>
      </c>
      <c r="T15" s="220" t="s">
        <v>81</v>
      </c>
      <c r="U15" s="239"/>
      <c r="V15" s="169">
        <v>150</v>
      </c>
      <c r="W15" s="1073"/>
      <c r="X15" s="1074"/>
      <c r="Y15" s="1091" t="s">
        <v>188</v>
      </c>
      <c r="Z15" s="1092"/>
      <c r="AA15" s="1092"/>
      <c r="AB15" s="1092"/>
      <c r="AC15" s="1093"/>
    </row>
    <row r="16" spans="2:29" s="217" customFormat="1" ht="15" customHeight="1" thickBot="1">
      <c r="B16" s="241" t="s">
        <v>158</v>
      </c>
      <c r="C16" s="227" t="s">
        <v>189</v>
      </c>
      <c r="D16" s="237"/>
      <c r="E16" s="242">
        <v>250</v>
      </c>
      <c r="F16" s="189"/>
      <c r="G16" s="225" t="s">
        <v>150</v>
      </c>
      <c r="H16" s="226"/>
      <c r="I16" s="245" t="s">
        <v>191</v>
      </c>
      <c r="J16" s="220"/>
      <c r="K16" s="260">
        <v>300</v>
      </c>
      <c r="L16" s="200"/>
      <c r="M16" s="225" t="s">
        <v>167</v>
      </c>
      <c r="N16" s="226"/>
      <c r="O16" s="220" t="s">
        <v>130</v>
      </c>
      <c r="P16" s="239"/>
      <c r="Q16" s="259">
        <v>50</v>
      </c>
      <c r="R16" s="194"/>
      <c r="S16" s="241" t="s">
        <v>150</v>
      </c>
      <c r="T16" s="227" t="s">
        <v>83</v>
      </c>
      <c r="U16" s="237"/>
      <c r="V16" s="229">
        <v>150</v>
      </c>
      <c r="W16" s="1073"/>
      <c r="X16" s="1074"/>
      <c r="Y16" s="1094"/>
      <c r="Z16" s="1095"/>
      <c r="AA16" s="1095"/>
      <c r="AB16" s="1095"/>
      <c r="AC16" s="1096"/>
    </row>
    <row r="17" spans="2:29" s="217" customFormat="1" ht="15" customHeight="1">
      <c r="B17" s="241" t="s">
        <v>153</v>
      </c>
      <c r="C17" s="227" t="s">
        <v>190</v>
      </c>
      <c r="D17" s="237"/>
      <c r="E17" s="242">
        <v>50</v>
      </c>
      <c r="F17" s="189"/>
      <c r="G17" s="225" t="s">
        <v>150</v>
      </c>
      <c r="H17" s="226"/>
      <c r="I17" s="249" t="s">
        <v>58</v>
      </c>
      <c r="J17" s="235"/>
      <c r="K17" s="261">
        <v>200</v>
      </c>
      <c r="L17" s="210"/>
      <c r="M17" s="225" t="s">
        <v>157</v>
      </c>
      <c r="N17" s="226"/>
      <c r="O17" s="220" t="s">
        <v>192</v>
      </c>
      <c r="P17" s="227"/>
      <c r="Q17" s="248">
        <v>200</v>
      </c>
      <c r="R17" s="194"/>
      <c r="S17" s="241" t="s">
        <v>151</v>
      </c>
      <c r="T17" s="220" t="s">
        <v>82</v>
      </c>
      <c r="U17" s="220"/>
      <c r="V17" s="169">
        <v>50</v>
      </c>
      <c r="W17" s="1073"/>
      <c r="X17" s="1074"/>
      <c r="Y17" s="174" t="s">
        <v>157</v>
      </c>
      <c r="Z17" s="220" t="s">
        <v>193</v>
      </c>
      <c r="AA17" s="239"/>
      <c r="AB17" s="187">
        <v>600</v>
      </c>
      <c r="AC17" s="190"/>
    </row>
    <row r="18" spans="2:29" s="217" customFormat="1" ht="15" customHeight="1">
      <c r="B18" s="241" t="s">
        <v>153</v>
      </c>
      <c r="C18" s="227" t="s">
        <v>23</v>
      </c>
      <c r="D18" s="237"/>
      <c r="E18" s="242">
        <v>150</v>
      </c>
      <c r="F18" s="189"/>
      <c r="G18" s="225" t="s">
        <v>157</v>
      </c>
      <c r="H18" s="226"/>
      <c r="I18" s="245" t="s">
        <v>196</v>
      </c>
      <c r="J18" s="228"/>
      <c r="K18" s="257">
        <v>1200</v>
      </c>
      <c r="L18" s="195"/>
      <c r="M18" s="225" t="s">
        <v>183</v>
      </c>
      <c r="N18" s="226"/>
      <c r="O18" s="227" t="s">
        <v>194</v>
      </c>
      <c r="P18" s="227"/>
      <c r="Q18" s="248">
        <v>450</v>
      </c>
      <c r="R18" s="194"/>
      <c r="S18" s="241" t="s">
        <v>150</v>
      </c>
      <c r="T18" s="227" t="s">
        <v>84</v>
      </c>
      <c r="U18" s="262"/>
      <c r="V18" s="248">
        <v>50</v>
      </c>
      <c r="W18" s="1073"/>
      <c r="X18" s="1074"/>
      <c r="Y18" s="174" t="s">
        <v>150</v>
      </c>
      <c r="Z18" s="220" t="s">
        <v>93</v>
      </c>
      <c r="AA18" s="239"/>
      <c r="AB18" s="187">
        <v>150</v>
      </c>
      <c r="AC18" s="191"/>
    </row>
    <row r="19" spans="2:29" s="217" customFormat="1" ht="15" customHeight="1">
      <c r="B19" s="241" t="s">
        <v>150</v>
      </c>
      <c r="C19" s="227" t="s">
        <v>195</v>
      </c>
      <c r="D19" s="237"/>
      <c r="E19" s="242">
        <v>100</v>
      </c>
      <c r="F19" s="189"/>
      <c r="G19" s="225" t="s">
        <v>150</v>
      </c>
      <c r="H19" s="226"/>
      <c r="I19" s="245" t="s">
        <v>201</v>
      </c>
      <c r="J19" s="228"/>
      <c r="K19" s="257">
        <v>350</v>
      </c>
      <c r="L19" s="201"/>
      <c r="M19" s="225" t="s">
        <v>187</v>
      </c>
      <c r="N19" s="226"/>
      <c r="O19" s="227" t="s">
        <v>197</v>
      </c>
      <c r="P19" s="237"/>
      <c r="Q19" s="248">
        <v>750</v>
      </c>
      <c r="R19" s="194"/>
      <c r="S19" s="241" t="s">
        <v>150</v>
      </c>
      <c r="T19" s="220" t="s">
        <v>198</v>
      </c>
      <c r="U19" s="220"/>
      <c r="V19" s="263">
        <v>50</v>
      </c>
      <c r="W19" s="1073"/>
      <c r="X19" s="1074"/>
      <c r="Y19" s="174" t="s">
        <v>155</v>
      </c>
      <c r="Z19" s="227" t="s">
        <v>379</v>
      </c>
      <c r="AA19" s="228"/>
      <c r="AB19" s="229">
        <v>500</v>
      </c>
      <c r="AC19" s="185"/>
    </row>
    <row r="20" spans="2:29" s="217" customFormat="1" ht="15" customHeight="1">
      <c r="B20" s="241" t="s">
        <v>153</v>
      </c>
      <c r="C20" s="227" t="s">
        <v>199</v>
      </c>
      <c r="D20" s="237"/>
      <c r="E20" s="242">
        <v>150</v>
      </c>
      <c r="F20" s="189"/>
      <c r="G20" s="225" t="s">
        <v>145</v>
      </c>
      <c r="H20" s="226"/>
      <c r="I20" s="227" t="s">
        <v>206</v>
      </c>
      <c r="J20" s="227"/>
      <c r="K20" s="257">
        <v>100</v>
      </c>
      <c r="L20" s="195"/>
      <c r="M20" s="225" t="s">
        <v>202</v>
      </c>
      <c r="N20" s="226"/>
      <c r="O20" s="227" t="s">
        <v>203</v>
      </c>
      <c r="P20" s="237"/>
      <c r="Q20" s="248">
        <v>500</v>
      </c>
      <c r="R20" s="194"/>
      <c r="S20" s="241" t="s">
        <v>150</v>
      </c>
      <c r="T20" s="227" t="s">
        <v>204</v>
      </c>
      <c r="U20" s="227"/>
      <c r="V20" s="264">
        <v>50</v>
      </c>
      <c r="W20" s="1073"/>
      <c r="X20" s="1074"/>
      <c r="Y20" s="174" t="s">
        <v>158</v>
      </c>
      <c r="Z20" s="227" t="s">
        <v>96</v>
      </c>
      <c r="AA20" s="237"/>
      <c r="AB20" s="229">
        <v>450</v>
      </c>
      <c r="AC20" s="185"/>
    </row>
    <row r="21" spans="2:29" s="217" customFormat="1" ht="15" customHeight="1">
      <c r="B21" s="241" t="s">
        <v>150</v>
      </c>
      <c r="C21" s="227" t="s">
        <v>205</v>
      </c>
      <c r="D21" s="237"/>
      <c r="E21" s="242">
        <v>150</v>
      </c>
      <c r="F21" s="189"/>
      <c r="G21" s="225" t="s">
        <v>150</v>
      </c>
      <c r="H21" s="226"/>
      <c r="I21" s="220" t="s">
        <v>61</v>
      </c>
      <c r="J21" s="235"/>
      <c r="K21" s="260">
        <v>150</v>
      </c>
      <c r="L21" s="204"/>
      <c r="M21" s="225" t="s">
        <v>155</v>
      </c>
      <c r="N21" s="226"/>
      <c r="O21" s="227" t="s">
        <v>73</v>
      </c>
      <c r="P21" s="238"/>
      <c r="Q21" s="170">
        <v>500</v>
      </c>
      <c r="R21" s="194"/>
      <c r="S21" s="241" t="s">
        <v>150</v>
      </c>
      <c r="T21" s="227" t="s">
        <v>207</v>
      </c>
      <c r="U21" s="227"/>
      <c r="V21" s="248">
        <v>50</v>
      </c>
      <c r="W21" s="1073"/>
      <c r="X21" s="1074"/>
      <c r="Y21" s="174" t="s">
        <v>150</v>
      </c>
      <c r="Z21" s="227" t="s">
        <v>210</v>
      </c>
      <c r="AA21" s="237"/>
      <c r="AB21" s="229">
        <v>450</v>
      </c>
      <c r="AC21" s="185"/>
    </row>
    <row r="22" spans="2:29" s="217" customFormat="1" ht="15" customHeight="1">
      <c r="B22" s="241" t="s">
        <v>208</v>
      </c>
      <c r="C22" s="245" t="s">
        <v>1</v>
      </c>
      <c r="D22" s="237"/>
      <c r="E22" s="242">
        <v>200</v>
      </c>
      <c r="F22" s="189"/>
      <c r="G22" s="225" t="s">
        <v>150</v>
      </c>
      <c r="H22" s="226"/>
      <c r="I22" s="227" t="s">
        <v>64</v>
      </c>
      <c r="J22" s="227"/>
      <c r="K22" s="261">
        <v>150</v>
      </c>
      <c r="L22" s="195"/>
      <c r="M22" s="225" t="s">
        <v>150</v>
      </c>
      <c r="N22" s="226"/>
      <c r="O22" s="227" t="s">
        <v>74</v>
      </c>
      <c r="P22" s="238"/>
      <c r="Q22" s="170">
        <v>250</v>
      </c>
      <c r="R22" s="194"/>
      <c r="S22" s="241" t="s">
        <v>150</v>
      </c>
      <c r="T22" s="227" t="s">
        <v>209</v>
      </c>
      <c r="U22" s="227"/>
      <c r="V22" s="248">
        <v>50</v>
      </c>
      <c r="W22" s="1073"/>
      <c r="X22" s="1074"/>
      <c r="Y22" s="174" t="s">
        <v>155</v>
      </c>
      <c r="Z22" s="227" t="s">
        <v>95</v>
      </c>
      <c r="AA22" s="237"/>
      <c r="AB22" s="229">
        <v>50</v>
      </c>
      <c r="AC22" s="185"/>
    </row>
    <row r="23" spans="2:29" s="217" customFormat="1" ht="15" customHeight="1">
      <c r="B23" s="241" t="s">
        <v>211</v>
      </c>
      <c r="C23" s="227" t="s">
        <v>212</v>
      </c>
      <c r="D23" s="237"/>
      <c r="E23" s="242">
        <v>100</v>
      </c>
      <c r="F23" s="189"/>
      <c r="G23" s="225" t="s">
        <v>150</v>
      </c>
      <c r="H23" s="226"/>
      <c r="I23" s="249" t="s">
        <v>65</v>
      </c>
      <c r="J23" s="249"/>
      <c r="K23" s="265">
        <v>100</v>
      </c>
      <c r="L23" s="205"/>
      <c r="M23" s="225" t="s">
        <v>150</v>
      </c>
      <c r="N23" s="226"/>
      <c r="O23" s="227" t="s">
        <v>213</v>
      </c>
      <c r="P23" s="238"/>
      <c r="Q23" s="170">
        <v>250</v>
      </c>
      <c r="R23" s="194"/>
      <c r="S23" s="241" t="s">
        <v>155</v>
      </c>
      <c r="T23" s="227" t="s">
        <v>214</v>
      </c>
      <c r="U23" s="227"/>
      <c r="V23" s="248">
        <v>50</v>
      </c>
      <c r="W23" s="1073"/>
      <c r="X23" s="1074"/>
      <c r="Y23" s="174" t="s">
        <v>217</v>
      </c>
      <c r="Z23" s="220" t="s">
        <v>218</v>
      </c>
      <c r="AA23" s="237"/>
      <c r="AB23" s="229">
        <v>50</v>
      </c>
      <c r="AC23" s="192"/>
    </row>
    <row r="24" spans="2:29" s="217" customFormat="1" ht="15" customHeight="1">
      <c r="B24" s="241" t="s">
        <v>150</v>
      </c>
      <c r="C24" s="227" t="s">
        <v>215</v>
      </c>
      <c r="D24" s="237"/>
      <c r="E24" s="242">
        <v>100</v>
      </c>
      <c r="F24" s="189"/>
      <c r="G24" s="225" t="s">
        <v>150</v>
      </c>
      <c r="H24" s="226"/>
      <c r="I24" s="227" t="s">
        <v>62</v>
      </c>
      <c r="J24" s="227"/>
      <c r="K24" s="257">
        <v>350</v>
      </c>
      <c r="L24" s="204"/>
      <c r="M24" s="225" t="s">
        <v>167</v>
      </c>
      <c r="N24" s="226"/>
      <c r="O24" s="227" t="s">
        <v>216</v>
      </c>
      <c r="P24" s="238"/>
      <c r="Q24" s="170">
        <v>450</v>
      </c>
      <c r="R24" s="194"/>
      <c r="S24" s="241"/>
      <c r="T24" s="237"/>
      <c r="U24" s="237"/>
      <c r="V24" s="248"/>
      <c r="W24" s="1104"/>
      <c r="X24" s="1105"/>
      <c r="Y24" s="227" t="s">
        <v>222</v>
      </c>
      <c r="Z24" s="227" t="s">
        <v>94</v>
      </c>
      <c r="AA24" s="237"/>
      <c r="AB24" s="229">
        <v>50</v>
      </c>
      <c r="AC24" s="192"/>
    </row>
    <row r="25" spans="2:29" s="217" customFormat="1" ht="15" customHeight="1" thickBot="1">
      <c r="B25" s="241" t="s">
        <v>155</v>
      </c>
      <c r="C25" s="227" t="s">
        <v>219</v>
      </c>
      <c r="D25" s="237"/>
      <c r="E25" s="242">
        <v>50</v>
      </c>
      <c r="F25" s="189"/>
      <c r="G25" s="1097" t="s">
        <v>150</v>
      </c>
      <c r="H25" s="959"/>
      <c r="I25" s="237" t="s">
        <v>224</v>
      </c>
      <c r="J25" s="237"/>
      <c r="K25" s="257">
        <v>100</v>
      </c>
      <c r="L25" s="195"/>
      <c r="M25" s="225" t="s">
        <v>153</v>
      </c>
      <c r="N25" s="226"/>
      <c r="O25" s="227" t="s">
        <v>220</v>
      </c>
      <c r="P25" s="237"/>
      <c r="Q25" s="248">
        <v>400</v>
      </c>
      <c r="R25" s="194"/>
      <c r="S25" s="1085" t="s">
        <v>221</v>
      </c>
      <c r="T25" s="1086"/>
      <c r="U25" s="1087"/>
      <c r="V25" s="161">
        <f>SUM(Q43:Q48)+SUM(V6:V24)</f>
        <v>3150</v>
      </c>
      <c r="W25" s="1102">
        <f>SUM(R43:R48)+SUM(W6:X24)</f>
        <v>0</v>
      </c>
      <c r="X25" s="1103"/>
      <c r="Y25" s="227" t="s">
        <v>158</v>
      </c>
      <c r="Z25" s="227" t="s">
        <v>227</v>
      </c>
      <c r="AA25" s="237"/>
      <c r="AB25" s="229">
        <v>100</v>
      </c>
      <c r="AC25" s="192"/>
    </row>
    <row r="26" spans="2:29" s="217" customFormat="1" ht="15" customHeight="1">
      <c r="B26" s="241" t="s">
        <v>150</v>
      </c>
      <c r="C26" s="227" t="s">
        <v>223</v>
      </c>
      <c r="D26" s="237"/>
      <c r="E26" s="242">
        <v>150</v>
      </c>
      <c r="F26" s="189"/>
      <c r="G26" s="1097"/>
      <c r="H26" s="959"/>
      <c r="I26" s="237"/>
      <c r="J26" s="237"/>
      <c r="K26" s="257"/>
      <c r="L26" s="256"/>
      <c r="M26" s="225" t="s">
        <v>146</v>
      </c>
      <c r="N26" s="226"/>
      <c r="O26" s="249" t="s">
        <v>225</v>
      </c>
      <c r="P26" s="237"/>
      <c r="Q26" s="248">
        <v>250</v>
      </c>
      <c r="R26" s="194"/>
      <c r="S26" s="1091" t="s">
        <v>226</v>
      </c>
      <c r="T26" s="1092"/>
      <c r="U26" s="1092"/>
      <c r="V26" s="1092"/>
      <c r="W26" s="1092"/>
      <c r="X26" s="1093"/>
      <c r="Y26" s="227" t="s">
        <v>150</v>
      </c>
      <c r="Z26" s="227" t="s">
        <v>380</v>
      </c>
      <c r="AA26" s="237"/>
      <c r="AB26" s="229">
        <v>50</v>
      </c>
      <c r="AC26" s="192"/>
    </row>
    <row r="27" spans="2:29" s="217" customFormat="1" ht="15" customHeight="1" thickBot="1">
      <c r="B27" s="241" t="s">
        <v>150</v>
      </c>
      <c r="C27" s="227" t="s">
        <v>228</v>
      </c>
      <c r="D27" s="237"/>
      <c r="E27" s="242">
        <v>100</v>
      </c>
      <c r="F27" s="189"/>
      <c r="G27" s="266"/>
      <c r="H27" s="237"/>
      <c r="I27" s="232"/>
      <c r="J27" s="232"/>
      <c r="K27" s="240"/>
      <c r="L27" s="267"/>
      <c r="M27" s="225" t="s">
        <v>153</v>
      </c>
      <c r="N27" s="226"/>
      <c r="O27" s="227" t="s">
        <v>229</v>
      </c>
      <c r="P27" s="237"/>
      <c r="Q27" s="248">
        <v>150</v>
      </c>
      <c r="R27" s="199"/>
      <c r="S27" s="1094"/>
      <c r="T27" s="1095"/>
      <c r="U27" s="1095"/>
      <c r="V27" s="1095"/>
      <c r="W27" s="1095"/>
      <c r="X27" s="1096"/>
      <c r="Y27" s="227" t="s">
        <v>150</v>
      </c>
      <c r="Z27" s="227" t="s">
        <v>232</v>
      </c>
      <c r="AA27" s="237"/>
      <c r="AB27" s="229">
        <v>100</v>
      </c>
      <c r="AC27" s="192"/>
    </row>
    <row r="28" spans="2:29" s="217" customFormat="1" ht="15" customHeight="1" thickBot="1">
      <c r="B28" s="241" t="s">
        <v>151</v>
      </c>
      <c r="C28" s="227" t="s">
        <v>36</v>
      </c>
      <c r="D28" s="237"/>
      <c r="E28" s="242">
        <v>100</v>
      </c>
      <c r="F28" s="189"/>
      <c r="G28" s="1098" t="s">
        <v>230</v>
      </c>
      <c r="H28" s="1099"/>
      <c r="I28" s="1099"/>
      <c r="J28" s="1099"/>
      <c r="K28" s="265">
        <f>SUM(E33:E48)+SUM(K6:K27)</f>
        <v>8300</v>
      </c>
      <c r="L28" s="256">
        <f>SUM(F33:F48)+SUM(L6:L26)</f>
        <v>0</v>
      </c>
      <c r="M28" s="225" t="s">
        <v>183</v>
      </c>
      <c r="N28" s="226"/>
      <c r="O28" s="227" t="s">
        <v>75</v>
      </c>
      <c r="P28" s="237"/>
      <c r="Q28" s="248">
        <v>250</v>
      </c>
      <c r="R28" s="194"/>
      <c r="S28" s="173" t="s">
        <v>145</v>
      </c>
      <c r="T28" s="220" t="s">
        <v>231</v>
      </c>
      <c r="U28" s="239"/>
      <c r="V28" s="187">
        <v>300</v>
      </c>
      <c r="W28" s="1075"/>
      <c r="X28" s="1076"/>
      <c r="Y28" s="227" t="s">
        <v>150</v>
      </c>
      <c r="Z28" s="227" t="s">
        <v>236</v>
      </c>
      <c r="AA28" s="237"/>
      <c r="AB28" s="229">
        <v>50</v>
      </c>
      <c r="AC28" s="192"/>
    </row>
    <row r="29" spans="2:29" s="217" customFormat="1" ht="15" customHeight="1">
      <c r="B29" s="266"/>
      <c r="C29" s="237"/>
      <c r="D29" s="237"/>
      <c r="E29" s="240"/>
      <c r="F29" s="268"/>
      <c r="G29" s="1091" t="s">
        <v>233</v>
      </c>
      <c r="H29" s="1092"/>
      <c r="I29" s="1092"/>
      <c r="J29" s="1092"/>
      <c r="K29" s="1092"/>
      <c r="L29" s="1093"/>
      <c r="M29" s="225" t="s">
        <v>150</v>
      </c>
      <c r="N29" s="226"/>
      <c r="O29" s="227" t="s">
        <v>234</v>
      </c>
      <c r="P29" s="239"/>
      <c r="Q29" s="169">
        <v>200</v>
      </c>
      <c r="R29" s="194"/>
      <c r="S29" s="241" t="s">
        <v>150</v>
      </c>
      <c r="T29" s="220" t="s">
        <v>235</v>
      </c>
      <c r="U29" s="239"/>
      <c r="V29" s="187">
        <v>200</v>
      </c>
      <c r="W29" s="1071"/>
      <c r="X29" s="1072"/>
      <c r="Y29" s="227" t="s">
        <v>150</v>
      </c>
      <c r="Z29" s="227" t="s">
        <v>241</v>
      </c>
      <c r="AA29" s="237"/>
      <c r="AB29" s="229">
        <v>150</v>
      </c>
      <c r="AC29" s="192"/>
    </row>
    <row r="30" spans="2:29" s="217" customFormat="1" ht="15" customHeight="1" thickBot="1">
      <c r="B30" s="1085" t="s">
        <v>237</v>
      </c>
      <c r="C30" s="1086"/>
      <c r="D30" s="1087"/>
      <c r="E30" s="261">
        <f>SUM(E8:E29)</f>
        <v>3950</v>
      </c>
      <c r="F30" s="269">
        <f>SUM(F8:F29)</f>
        <v>0</v>
      </c>
      <c r="G30" s="1094"/>
      <c r="H30" s="1095"/>
      <c r="I30" s="1095"/>
      <c r="J30" s="1095"/>
      <c r="K30" s="1095"/>
      <c r="L30" s="1096"/>
      <c r="M30" s="225" t="s">
        <v>185</v>
      </c>
      <c r="N30" s="226"/>
      <c r="O30" s="227" t="s">
        <v>238</v>
      </c>
      <c r="P30" s="237"/>
      <c r="Q30" s="248">
        <v>150</v>
      </c>
      <c r="R30" s="199"/>
      <c r="S30" s="241" t="s">
        <v>150</v>
      </c>
      <c r="T30" s="220" t="s">
        <v>239</v>
      </c>
      <c r="U30" s="239"/>
      <c r="V30" s="187">
        <v>150</v>
      </c>
      <c r="W30" s="1071"/>
      <c r="X30" s="1072"/>
      <c r="Y30" s="227"/>
      <c r="Z30" s="227"/>
      <c r="AA30" s="237"/>
      <c r="AB30" s="229"/>
      <c r="AC30" s="271"/>
    </row>
    <row r="31" spans="2:29" s="217" customFormat="1" ht="15" customHeight="1" thickBot="1">
      <c r="B31" s="1091" t="s">
        <v>242</v>
      </c>
      <c r="C31" s="1092"/>
      <c r="D31" s="1092"/>
      <c r="E31" s="1092"/>
      <c r="F31" s="1092"/>
      <c r="G31" s="1100" t="s">
        <v>145</v>
      </c>
      <c r="H31" s="1101"/>
      <c r="I31" s="222" t="s">
        <v>121</v>
      </c>
      <c r="J31" s="270"/>
      <c r="K31" s="224">
        <v>50</v>
      </c>
      <c r="L31" s="193"/>
      <c r="M31" s="225" t="s">
        <v>150</v>
      </c>
      <c r="N31" s="226"/>
      <c r="O31" s="220" t="s">
        <v>243</v>
      </c>
      <c r="P31" s="237"/>
      <c r="Q31" s="248">
        <v>150</v>
      </c>
      <c r="R31" s="194"/>
      <c r="S31" s="241" t="s">
        <v>150</v>
      </c>
      <c r="T31" s="220" t="s">
        <v>244</v>
      </c>
      <c r="U31" s="239"/>
      <c r="V31" s="187">
        <v>200</v>
      </c>
      <c r="W31" s="1071"/>
      <c r="X31" s="1072"/>
      <c r="Y31" s="1085" t="s">
        <v>248</v>
      </c>
      <c r="Z31" s="1086"/>
      <c r="AA31" s="1087"/>
      <c r="AB31" s="272">
        <f>SUM(AB17:AB29)</f>
        <v>2750</v>
      </c>
      <c r="AC31" s="182">
        <f>SUM(AC17:AC30)</f>
        <v>0</v>
      </c>
    </row>
    <row r="32" spans="2:29" s="217" customFormat="1" ht="15" customHeight="1" thickBot="1">
      <c r="B32" s="1094"/>
      <c r="C32" s="1095"/>
      <c r="D32" s="1095"/>
      <c r="E32" s="1095"/>
      <c r="F32" s="1095"/>
      <c r="G32" s="1097" t="s">
        <v>245</v>
      </c>
      <c r="H32" s="959"/>
      <c r="I32" s="227" t="s">
        <v>122</v>
      </c>
      <c r="J32" s="221"/>
      <c r="K32" s="229">
        <v>50</v>
      </c>
      <c r="L32" s="195"/>
      <c r="M32" s="225" t="s">
        <v>150</v>
      </c>
      <c r="N32" s="226"/>
      <c r="O32" s="220" t="s">
        <v>246</v>
      </c>
      <c r="P32" s="237"/>
      <c r="Q32" s="248">
        <v>50</v>
      </c>
      <c r="R32" s="194"/>
      <c r="S32" s="241" t="s">
        <v>151</v>
      </c>
      <c r="T32" s="220" t="s">
        <v>247</v>
      </c>
      <c r="U32" s="239"/>
      <c r="V32" s="187">
        <v>100</v>
      </c>
      <c r="W32" s="1071"/>
      <c r="X32" s="1072"/>
      <c r="Y32" s="1091" t="s">
        <v>252</v>
      </c>
      <c r="Z32" s="1092"/>
      <c r="AA32" s="1092"/>
      <c r="AB32" s="1092"/>
      <c r="AC32" s="1093"/>
    </row>
    <row r="33" spans="2:29" s="217" customFormat="1" ht="15" customHeight="1" thickBot="1">
      <c r="B33" s="173" t="s">
        <v>145</v>
      </c>
      <c r="C33" s="220" t="s">
        <v>249</v>
      </c>
      <c r="D33" s="273"/>
      <c r="E33" s="274">
        <v>550</v>
      </c>
      <c r="F33" s="199"/>
      <c r="G33" s="1097" t="s">
        <v>151</v>
      </c>
      <c r="H33" s="959"/>
      <c r="I33" s="227" t="s">
        <v>67</v>
      </c>
      <c r="J33" s="221"/>
      <c r="K33" s="257">
        <v>200</v>
      </c>
      <c r="L33" s="195"/>
      <c r="M33" s="225" t="s">
        <v>150</v>
      </c>
      <c r="N33" s="226"/>
      <c r="O33" s="220" t="s">
        <v>250</v>
      </c>
      <c r="P33" s="237"/>
      <c r="Q33" s="248">
        <v>100</v>
      </c>
      <c r="R33" s="194"/>
      <c r="S33" s="241" t="s">
        <v>153</v>
      </c>
      <c r="T33" s="220" t="s">
        <v>251</v>
      </c>
      <c r="U33" s="232"/>
      <c r="V33" s="187">
        <v>150</v>
      </c>
      <c r="W33" s="1071"/>
      <c r="X33" s="1072"/>
      <c r="Y33" s="1094"/>
      <c r="Z33" s="1095"/>
      <c r="AA33" s="1095"/>
      <c r="AB33" s="1095"/>
      <c r="AC33" s="1096"/>
    </row>
    <row r="34" spans="2:29" s="217" customFormat="1" ht="15" customHeight="1">
      <c r="B34" s="241" t="s">
        <v>150</v>
      </c>
      <c r="C34" s="275" t="s">
        <v>42</v>
      </c>
      <c r="D34" s="262"/>
      <c r="E34" s="276">
        <v>200</v>
      </c>
      <c r="F34" s="194"/>
      <c r="G34" s="1097" t="s">
        <v>150</v>
      </c>
      <c r="H34" s="959"/>
      <c r="I34" s="227" t="s">
        <v>68</v>
      </c>
      <c r="J34" s="262"/>
      <c r="K34" s="229">
        <v>750</v>
      </c>
      <c r="L34" s="195"/>
      <c r="M34" s="225" t="s">
        <v>153</v>
      </c>
      <c r="N34" s="226"/>
      <c r="O34" s="220" t="s">
        <v>77</v>
      </c>
      <c r="P34" s="237"/>
      <c r="Q34" s="248">
        <v>150</v>
      </c>
      <c r="R34" s="199"/>
      <c r="S34" s="241" t="s">
        <v>151</v>
      </c>
      <c r="T34" s="220" t="s">
        <v>253</v>
      </c>
      <c r="U34" s="228"/>
      <c r="V34" s="187">
        <v>150</v>
      </c>
      <c r="W34" s="1071"/>
      <c r="X34" s="1072"/>
      <c r="Y34" s="172" t="s">
        <v>157</v>
      </c>
      <c r="Z34" s="235" t="s">
        <v>102</v>
      </c>
      <c r="AA34" s="232"/>
      <c r="AB34" s="234">
        <v>200</v>
      </c>
      <c r="AC34" s="184"/>
    </row>
    <row r="35" spans="2:29" s="217" customFormat="1" ht="15" customHeight="1">
      <c r="B35" s="241" t="s">
        <v>150</v>
      </c>
      <c r="C35" s="227" t="s">
        <v>44</v>
      </c>
      <c r="D35" s="277"/>
      <c r="E35" s="278">
        <v>150</v>
      </c>
      <c r="F35" s="194"/>
      <c r="G35" s="1097" t="s">
        <v>150</v>
      </c>
      <c r="H35" s="959"/>
      <c r="I35" s="227" t="s">
        <v>70</v>
      </c>
      <c r="J35" s="221"/>
      <c r="K35" s="229">
        <v>100</v>
      </c>
      <c r="L35" s="200"/>
      <c r="M35" s="225" t="s">
        <v>254</v>
      </c>
      <c r="N35" s="226"/>
      <c r="O35" s="249" t="s">
        <v>255</v>
      </c>
      <c r="P35" s="238"/>
      <c r="Q35" s="170">
        <v>50</v>
      </c>
      <c r="R35" s="208"/>
      <c r="S35" s="241" t="s">
        <v>153</v>
      </c>
      <c r="T35" s="220" t="s">
        <v>256</v>
      </c>
      <c r="U35" s="228"/>
      <c r="V35" s="187">
        <v>250</v>
      </c>
      <c r="W35" s="1071"/>
      <c r="X35" s="1072"/>
      <c r="Y35" s="227" t="s">
        <v>151</v>
      </c>
      <c r="Z35" s="227" t="s">
        <v>103</v>
      </c>
      <c r="AA35" s="237"/>
      <c r="AB35" s="240">
        <v>50</v>
      </c>
      <c r="AC35" s="192"/>
    </row>
    <row r="36" spans="2:29" s="217" customFormat="1" ht="15" customHeight="1">
      <c r="B36" s="241" t="s">
        <v>153</v>
      </c>
      <c r="C36" s="227" t="s">
        <v>257</v>
      </c>
      <c r="D36" s="262"/>
      <c r="E36" s="276">
        <v>150</v>
      </c>
      <c r="F36" s="194"/>
      <c r="G36" s="1097" t="s">
        <v>258</v>
      </c>
      <c r="H36" s="959"/>
      <c r="I36" s="227" t="s">
        <v>259</v>
      </c>
      <c r="J36" s="262"/>
      <c r="K36" s="229">
        <v>100</v>
      </c>
      <c r="L36" s="200"/>
      <c r="M36" s="225" t="s">
        <v>150</v>
      </c>
      <c r="N36" s="226"/>
      <c r="O36" s="227" t="s">
        <v>260</v>
      </c>
      <c r="P36" s="237"/>
      <c r="Q36" s="248">
        <v>50</v>
      </c>
      <c r="R36" s="194"/>
      <c r="S36" s="241" t="s">
        <v>150</v>
      </c>
      <c r="T36" s="227" t="s">
        <v>85</v>
      </c>
      <c r="U36" s="228"/>
      <c r="V36" s="187">
        <v>200</v>
      </c>
      <c r="W36" s="1071"/>
      <c r="X36" s="1072"/>
      <c r="Y36" s="226" t="s">
        <v>145</v>
      </c>
      <c r="Z36" s="227" t="s">
        <v>104</v>
      </c>
      <c r="AA36" s="237"/>
      <c r="AB36" s="240">
        <v>50</v>
      </c>
      <c r="AC36" s="192"/>
    </row>
    <row r="37" spans="2:29" s="217" customFormat="1" ht="15" customHeight="1">
      <c r="B37" s="241" t="s">
        <v>151</v>
      </c>
      <c r="C37" s="227" t="s">
        <v>261</v>
      </c>
      <c r="D37" s="277"/>
      <c r="E37" s="278">
        <v>150</v>
      </c>
      <c r="F37" s="194"/>
      <c r="G37" s="1097" t="s">
        <v>151</v>
      </c>
      <c r="H37" s="959"/>
      <c r="I37" s="227" t="s">
        <v>123</v>
      </c>
      <c r="J37" s="262"/>
      <c r="K37" s="229">
        <v>200</v>
      </c>
      <c r="L37" s="195"/>
      <c r="M37" s="225" t="s">
        <v>262</v>
      </c>
      <c r="N37" s="226"/>
      <c r="O37" s="227" t="s">
        <v>78</v>
      </c>
      <c r="P37" s="237"/>
      <c r="Q37" s="248">
        <v>50</v>
      </c>
      <c r="R37" s="194"/>
      <c r="S37" s="241" t="s">
        <v>158</v>
      </c>
      <c r="T37" s="220" t="s">
        <v>263</v>
      </c>
      <c r="U37" s="232"/>
      <c r="V37" s="187">
        <v>250</v>
      </c>
      <c r="W37" s="1071"/>
      <c r="X37" s="1072"/>
      <c r="Y37" s="227" t="s">
        <v>153</v>
      </c>
      <c r="Z37" s="227" t="s">
        <v>105</v>
      </c>
      <c r="AA37" s="237"/>
      <c r="AB37" s="240">
        <v>50</v>
      </c>
      <c r="AC37" s="192"/>
    </row>
    <row r="38" spans="2:29" s="217" customFormat="1" ht="15" customHeight="1">
      <c r="B38" s="241" t="s">
        <v>158</v>
      </c>
      <c r="C38" s="232" t="s">
        <v>49</v>
      </c>
      <c r="D38" s="232"/>
      <c r="E38" s="229">
        <v>100</v>
      </c>
      <c r="F38" s="194"/>
      <c r="G38" s="1097" t="s">
        <v>150</v>
      </c>
      <c r="H38" s="959"/>
      <c r="I38" s="227" t="s">
        <v>124</v>
      </c>
      <c r="J38" s="277"/>
      <c r="K38" s="229">
        <v>250</v>
      </c>
      <c r="L38" s="195"/>
      <c r="M38" s="225" t="s">
        <v>202</v>
      </c>
      <c r="N38" s="226"/>
      <c r="O38" s="227" t="s">
        <v>79</v>
      </c>
      <c r="P38" s="237"/>
      <c r="Q38" s="248">
        <v>50</v>
      </c>
      <c r="R38" s="194"/>
      <c r="S38" s="241" t="s">
        <v>158</v>
      </c>
      <c r="T38" s="220" t="s">
        <v>86</v>
      </c>
      <c r="U38" s="237"/>
      <c r="V38" s="229">
        <v>100</v>
      </c>
      <c r="W38" s="1071"/>
      <c r="X38" s="1072"/>
      <c r="Y38" s="227" t="s">
        <v>150</v>
      </c>
      <c r="Z38" s="227" t="s">
        <v>381</v>
      </c>
      <c r="AA38" s="237"/>
      <c r="AB38" s="240">
        <v>50</v>
      </c>
      <c r="AC38" s="192"/>
    </row>
    <row r="39" spans="2:29" s="217" customFormat="1" ht="15" customHeight="1">
      <c r="B39" s="241" t="s">
        <v>155</v>
      </c>
      <c r="C39" s="227" t="s">
        <v>264</v>
      </c>
      <c r="D39" s="262"/>
      <c r="E39" s="276">
        <v>100</v>
      </c>
      <c r="F39" s="194"/>
      <c r="G39" s="1097" t="s">
        <v>265</v>
      </c>
      <c r="H39" s="959"/>
      <c r="I39" s="227" t="s">
        <v>69</v>
      </c>
      <c r="J39" s="262"/>
      <c r="K39" s="229">
        <v>100</v>
      </c>
      <c r="L39" s="195"/>
      <c r="M39" s="237"/>
      <c r="N39" s="237"/>
      <c r="O39" s="227"/>
      <c r="P39" s="237"/>
      <c r="Q39" s="248"/>
      <c r="R39" s="279"/>
      <c r="S39" s="241" t="s">
        <v>151</v>
      </c>
      <c r="T39" s="227" t="s">
        <v>266</v>
      </c>
      <c r="U39" s="237"/>
      <c r="V39" s="229">
        <v>200</v>
      </c>
      <c r="W39" s="1071"/>
      <c r="X39" s="1072"/>
      <c r="Y39" s="227" t="s">
        <v>150</v>
      </c>
      <c r="Z39" s="227" t="s">
        <v>99</v>
      </c>
      <c r="AA39" s="237"/>
      <c r="AB39" s="240">
        <v>100</v>
      </c>
      <c r="AC39" s="192"/>
    </row>
    <row r="40" spans="2:29" s="217" customFormat="1" ht="15" customHeight="1" thickBot="1">
      <c r="B40" s="241" t="s">
        <v>158</v>
      </c>
      <c r="C40" s="249" t="s">
        <v>50</v>
      </c>
      <c r="D40" s="277"/>
      <c r="E40" s="278">
        <v>100</v>
      </c>
      <c r="F40" s="194"/>
      <c r="G40" s="1077" t="s">
        <v>151</v>
      </c>
      <c r="H40" s="968"/>
      <c r="I40" s="220" t="s">
        <v>125</v>
      </c>
      <c r="J40" s="221"/>
      <c r="K40" s="187">
        <v>150</v>
      </c>
      <c r="L40" s="201"/>
      <c r="M40" s="1085" t="s">
        <v>267</v>
      </c>
      <c r="N40" s="1086"/>
      <c r="O40" s="1086"/>
      <c r="P40" s="1087"/>
      <c r="Q40" s="170">
        <f>SUM(Q13:Q39)</f>
        <v>5750</v>
      </c>
      <c r="R40" s="183">
        <f>SUM(R13:R39)</f>
        <v>0</v>
      </c>
      <c r="S40" s="241" t="s">
        <v>240</v>
      </c>
      <c r="T40" s="227" t="s">
        <v>268</v>
      </c>
      <c r="U40" s="237"/>
      <c r="V40" s="229">
        <v>50</v>
      </c>
      <c r="W40" s="1071"/>
      <c r="X40" s="1072"/>
      <c r="Y40" s="227" t="s">
        <v>150</v>
      </c>
      <c r="Z40" s="227" t="s">
        <v>272</v>
      </c>
      <c r="AA40" s="237"/>
      <c r="AB40" s="240">
        <v>50</v>
      </c>
      <c r="AC40" s="192"/>
    </row>
    <row r="41" spans="2:29" s="217" customFormat="1" ht="15" customHeight="1">
      <c r="B41" s="280" t="s">
        <v>155</v>
      </c>
      <c r="C41" s="227" t="s">
        <v>51</v>
      </c>
      <c r="D41" s="262"/>
      <c r="E41" s="276">
        <v>250</v>
      </c>
      <c r="F41" s="194"/>
      <c r="G41" s="1077" t="s">
        <v>155</v>
      </c>
      <c r="H41" s="968"/>
      <c r="I41" s="227" t="s">
        <v>71</v>
      </c>
      <c r="J41" s="262"/>
      <c r="K41" s="229">
        <v>650</v>
      </c>
      <c r="L41" s="195"/>
      <c r="M41" s="1091" t="s">
        <v>269</v>
      </c>
      <c r="N41" s="1092"/>
      <c r="O41" s="1092"/>
      <c r="P41" s="1092"/>
      <c r="Q41" s="1092"/>
      <c r="R41" s="1093"/>
      <c r="S41" s="241" t="s">
        <v>150</v>
      </c>
      <c r="T41" s="227" t="s">
        <v>270</v>
      </c>
      <c r="U41" s="237"/>
      <c r="V41" s="229">
        <v>50</v>
      </c>
      <c r="W41" s="1071"/>
      <c r="X41" s="1072"/>
      <c r="Y41" s="227" t="s">
        <v>150</v>
      </c>
      <c r="Z41" s="227" t="s">
        <v>100</v>
      </c>
      <c r="AA41" s="237"/>
      <c r="AB41" s="240">
        <v>50</v>
      </c>
      <c r="AC41" s="192"/>
    </row>
    <row r="42" spans="2:29" s="217" customFormat="1" ht="15" customHeight="1" thickBot="1">
      <c r="B42" s="280" t="s">
        <v>158</v>
      </c>
      <c r="C42" s="235" t="s">
        <v>53</v>
      </c>
      <c r="D42" s="277"/>
      <c r="E42" s="278">
        <v>250</v>
      </c>
      <c r="F42" s="194"/>
      <c r="G42" s="1077" t="s">
        <v>271</v>
      </c>
      <c r="H42" s="968"/>
      <c r="I42" s="227" t="s">
        <v>273</v>
      </c>
      <c r="J42" s="262"/>
      <c r="K42" s="229">
        <v>150</v>
      </c>
      <c r="L42" s="195"/>
      <c r="M42" s="1094"/>
      <c r="N42" s="1095"/>
      <c r="O42" s="1095"/>
      <c r="P42" s="1095"/>
      <c r="Q42" s="1095"/>
      <c r="R42" s="1096"/>
      <c r="S42" s="241" t="s">
        <v>153</v>
      </c>
      <c r="T42" s="227" t="s">
        <v>274</v>
      </c>
      <c r="U42" s="237"/>
      <c r="V42" s="229">
        <v>50</v>
      </c>
      <c r="W42" s="1071"/>
      <c r="X42" s="1072"/>
      <c r="Y42" s="226" t="s">
        <v>157</v>
      </c>
      <c r="Z42" s="227" t="s">
        <v>101</v>
      </c>
      <c r="AA42" s="237"/>
      <c r="AB42" s="240">
        <v>50</v>
      </c>
      <c r="AC42" s="192"/>
    </row>
    <row r="43" spans="2:29" s="217" customFormat="1" ht="15" customHeight="1">
      <c r="B43" s="241" t="s">
        <v>153</v>
      </c>
      <c r="C43" s="227" t="s">
        <v>275</v>
      </c>
      <c r="D43" s="262"/>
      <c r="E43" s="278">
        <v>100</v>
      </c>
      <c r="F43" s="194"/>
      <c r="G43" s="1077" t="s">
        <v>150</v>
      </c>
      <c r="H43" s="968"/>
      <c r="I43" s="227" t="s">
        <v>276</v>
      </c>
      <c r="J43" s="262"/>
      <c r="K43" s="229">
        <v>100</v>
      </c>
      <c r="L43" s="195"/>
      <c r="M43" s="218" t="s">
        <v>146</v>
      </c>
      <c r="N43" s="219"/>
      <c r="O43" s="222" t="s">
        <v>277</v>
      </c>
      <c r="P43" s="223"/>
      <c r="Q43" s="224">
        <v>500</v>
      </c>
      <c r="R43" s="193"/>
      <c r="S43" s="241" t="s">
        <v>151</v>
      </c>
      <c r="T43" s="227" t="s">
        <v>278</v>
      </c>
      <c r="U43" s="237"/>
      <c r="V43" s="229">
        <v>50</v>
      </c>
      <c r="W43" s="1071"/>
      <c r="X43" s="1072"/>
      <c r="Y43" s="237"/>
      <c r="Z43" s="237"/>
      <c r="AA43" s="237"/>
      <c r="AB43" s="240"/>
      <c r="AC43" s="271"/>
    </row>
    <row r="44" spans="2:29" ht="15" customHeight="1" thickBot="1">
      <c r="B44" s="171" t="s">
        <v>155</v>
      </c>
      <c r="C44" s="231" t="s">
        <v>279</v>
      </c>
      <c r="D44" s="273"/>
      <c r="E44" s="274">
        <v>450</v>
      </c>
      <c r="F44" s="199"/>
      <c r="G44" s="1077" t="s">
        <v>262</v>
      </c>
      <c r="H44" s="968"/>
      <c r="I44" s="227" t="s">
        <v>280</v>
      </c>
      <c r="J44" s="262"/>
      <c r="K44" s="229">
        <v>150</v>
      </c>
      <c r="L44" s="195"/>
      <c r="M44" s="225" t="s">
        <v>150</v>
      </c>
      <c r="N44" s="226"/>
      <c r="O44" s="227" t="s">
        <v>281</v>
      </c>
      <c r="P44" s="237"/>
      <c r="Q44" s="229">
        <v>350</v>
      </c>
      <c r="R44" s="195"/>
      <c r="S44" s="241" t="s">
        <v>165</v>
      </c>
      <c r="T44" s="227" t="s">
        <v>282</v>
      </c>
      <c r="U44" s="237"/>
      <c r="V44" s="229">
        <v>50</v>
      </c>
      <c r="W44" s="1071"/>
      <c r="X44" s="1072"/>
      <c r="Y44" s="1085" t="s">
        <v>287</v>
      </c>
      <c r="Z44" s="1086"/>
      <c r="AA44" s="1087"/>
      <c r="AB44" s="284">
        <f>SUM(AB34:AB43)</f>
        <v>650</v>
      </c>
      <c r="AC44" s="180">
        <f>SUM(AC34:AC43)</f>
        <v>0</v>
      </c>
    </row>
    <row r="45" spans="2:29" ht="15" customHeight="1" thickBot="1">
      <c r="B45" s="176" t="s">
        <v>165</v>
      </c>
      <c r="C45" s="281" t="s">
        <v>283</v>
      </c>
      <c r="D45" s="282"/>
      <c r="E45" s="283">
        <v>300</v>
      </c>
      <c r="F45" s="206"/>
      <c r="G45" s="1077" t="s">
        <v>262</v>
      </c>
      <c r="H45" s="968"/>
      <c r="I45" s="227" t="s">
        <v>126</v>
      </c>
      <c r="J45" s="262"/>
      <c r="K45" s="229">
        <v>500</v>
      </c>
      <c r="L45" s="195"/>
      <c r="M45" s="225" t="s">
        <v>151</v>
      </c>
      <c r="N45" s="226"/>
      <c r="O45" s="227" t="s">
        <v>284</v>
      </c>
      <c r="P45" s="237"/>
      <c r="Q45" s="229">
        <v>200</v>
      </c>
      <c r="R45" s="195"/>
      <c r="S45" s="241" t="s">
        <v>285</v>
      </c>
      <c r="T45" s="227" t="s">
        <v>286</v>
      </c>
      <c r="U45" s="237"/>
      <c r="V45" s="229">
        <v>50</v>
      </c>
      <c r="W45" s="1071"/>
      <c r="X45" s="1072"/>
      <c r="Y45" s="1088" t="s">
        <v>292</v>
      </c>
      <c r="Z45" s="1089"/>
      <c r="AA45" s="1090"/>
      <c r="AB45" s="285">
        <f>SUM(E30+K28+Q10+Q40+V25+AB14+AB31+AB44)</f>
        <v>32050</v>
      </c>
      <c r="AC45" s="286">
        <f>SUM(F30+L28+R10+R40+W25+AC14+AC31+AC44)</f>
        <v>0</v>
      </c>
    </row>
    <row r="46" spans="2:29" ht="15" customHeight="1">
      <c r="B46" s="225" t="s">
        <v>222</v>
      </c>
      <c r="C46" s="245" t="s">
        <v>288</v>
      </c>
      <c r="D46" s="262"/>
      <c r="E46" s="278">
        <v>150</v>
      </c>
      <c r="F46" s="194"/>
      <c r="G46" s="1077" t="s">
        <v>289</v>
      </c>
      <c r="H46" s="968"/>
      <c r="I46" s="227" t="s">
        <v>127</v>
      </c>
      <c r="J46" s="262"/>
      <c r="K46" s="229">
        <v>50</v>
      </c>
      <c r="L46" s="195"/>
      <c r="M46" s="225" t="s">
        <v>176</v>
      </c>
      <c r="N46" s="226"/>
      <c r="O46" s="227" t="s">
        <v>290</v>
      </c>
      <c r="P46" s="237"/>
      <c r="Q46" s="229">
        <v>150</v>
      </c>
      <c r="R46" s="195"/>
      <c r="S46" s="241" t="s">
        <v>240</v>
      </c>
      <c r="T46" s="227" t="s">
        <v>291</v>
      </c>
      <c r="U46" s="237"/>
      <c r="V46" s="229">
        <v>50</v>
      </c>
      <c r="W46" s="1071"/>
      <c r="X46" s="1072"/>
      <c r="Y46" s="287" t="s">
        <v>298</v>
      </c>
      <c r="Z46" s="288"/>
      <c r="AA46" s="288"/>
      <c r="AB46" s="288"/>
      <c r="AC46" s="289"/>
    </row>
    <row r="47" spans="2:29" ht="15" customHeight="1">
      <c r="B47" s="225" t="s">
        <v>185</v>
      </c>
      <c r="C47" s="245" t="s">
        <v>293</v>
      </c>
      <c r="D47" s="277"/>
      <c r="E47" s="278">
        <v>600</v>
      </c>
      <c r="F47" s="194"/>
      <c r="G47" s="1077" t="s">
        <v>294</v>
      </c>
      <c r="H47" s="968"/>
      <c r="I47" s="227" t="s">
        <v>72</v>
      </c>
      <c r="J47" s="262"/>
      <c r="K47" s="229">
        <v>100</v>
      </c>
      <c r="L47" s="195"/>
      <c r="M47" s="225" t="s">
        <v>151</v>
      </c>
      <c r="N47" s="226"/>
      <c r="O47" s="227" t="s">
        <v>295</v>
      </c>
      <c r="P47" s="237"/>
      <c r="Q47" s="229">
        <v>250</v>
      </c>
      <c r="R47" s="195"/>
      <c r="S47" s="241" t="s">
        <v>296</v>
      </c>
      <c r="T47" s="227" t="s">
        <v>297</v>
      </c>
      <c r="U47" s="237"/>
      <c r="V47" s="229">
        <v>50</v>
      </c>
      <c r="W47" s="1071"/>
      <c r="X47" s="1072"/>
      <c r="Y47" s="1080" t="s">
        <v>378</v>
      </c>
      <c r="Z47" s="1081"/>
      <c r="AA47" s="1081"/>
      <c r="AB47" s="1081"/>
      <c r="AC47" s="1082"/>
    </row>
    <row r="48" spans="2:29" ht="15" customHeight="1" thickBot="1">
      <c r="B48" s="254" t="s">
        <v>200</v>
      </c>
      <c r="C48" s="290" t="s">
        <v>299</v>
      </c>
      <c r="D48" s="291"/>
      <c r="E48" s="292">
        <v>100</v>
      </c>
      <c r="F48" s="196"/>
      <c r="G48" s="1078" t="s">
        <v>296</v>
      </c>
      <c r="H48" s="1079"/>
      <c r="I48" s="290" t="s">
        <v>300</v>
      </c>
      <c r="J48" s="291"/>
      <c r="K48" s="293">
        <v>50</v>
      </c>
      <c r="L48" s="197"/>
      <c r="M48" s="254" t="s">
        <v>150</v>
      </c>
      <c r="N48" s="255"/>
      <c r="O48" s="290" t="s">
        <v>301</v>
      </c>
      <c r="P48" s="294"/>
      <c r="Q48" s="293">
        <v>100</v>
      </c>
      <c r="R48" s="197"/>
      <c r="S48" s="295" t="s">
        <v>208</v>
      </c>
      <c r="T48" s="290" t="s">
        <v>87</v>
      </c>
      <c r="U48" s="294"/>
      <c r="V48" s="293">
        <v>150</v>
      </c>
      <c r="W48" s="1083"/>
      <c r="X48" s="1084"/>
      <c r="Y48" s="318"/>
      <c r="Z48" s="319"/>
      <c r="AA48" s="319"/>
      <c r="AB48" s="319"/>
      <c r="AC48" s="7"/>
    </row>
    <row r="49" ht="4.5" customHeight="1"/>
    <row r="50" spans="1:30" ht="14.25">
      <c r="A50" s="155"/>
      <c r="B50" s="211" t="s">
        <v>302</v>
      </c>
      <c r="C50" s="156"/>
      <c r="D50" s="157"/>
      <c r="E50" s="156"/>
      <c r="F50" s="156"/>
      <c r="G50" s="156"/>
      <c r="H50" s="156"/>
      <c r="I50" s="157"/>
      <c r="J50" s="157"/>
      <c r="K50" s="156"/>
      <c r="L50" s="157"/>
      <c r="M50" s="156"/>
      <c r="N50" s="157"/>
      <c r="O50" s="156"/>
      <c r="P50" s="157"/>
      <c r="Q50" s="157"/>
      <c r="R50" s="156"/>
      <c r="S50" s="156"/>
      <c r="T50" s="157"/>
      <c r="U50" s="156"/>
      <c r="V50" s="157"/>
      <c r="W50" s="156"/>
      <c r="X50" s="157"/>
      <c r="Y50" s="157"/>
      <c r="Z50" s="158"/>
      <c r="AA50" s="157"/>
      <c r="AB50" s="159" t="s">
        <v>383</v>
      </c>
      <c r="AC50" s="160" t="s">
        <v>303</v>
      </c>
      <c r="AD50" s="157"/>
    </row>
    <row r="51" ht="5.25" customHeight="1"/>
  </sheetData>
  <sheetProtection/>
  <mergeCells count="112"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M5:P5"/>
    <mergeCell ref="B6:F7"/>
    <mergeCell ref="G6:H6"/>
    <mergeCell ref="M6:N6"/>
    <mergeCell ref="G7:H7"/>
    <mergeCell ref="M7:N7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Y14:AA14"/>
    <mergeCell ref="G15:H15"/>
    <mergeCell ref="Y15:AC16"/>
    <mergeCell ref="W16:X16"/>
    <mergeCell ref="W14:X14"/>
    <mergeCell ref="W15:X15"/>
    <mergeCell ref="G13:H13"/>
    <mergeCell ref="G14:H14"/>
    <mergeCell ref="W21:X21"/>
    <mergeCell ref="W22:X22"/>
    <mergeCell ref="W13:X13"/>
    <mergeCell ref="W17:X17"/>
    <mergeCell ref="W18:X18"/>
    <mergeCell ref="W19:X19"/>
    <mergeCell ref="G25:H25"/>
    <mergeCell ref="S25:U25"/>
    <mergeCell ref="G26:H26"/>
    <mergeCell ref="S26:X27"/>
    <mergeCell ref="W25:X25"/>
    <mergeCell ref="W23:X23"/>
    <mergeCell ref="W24:X24"/>
    <mergeCell ref="G35:H35"/>
    <mergeCell ref="G28:J28"/>
    <mergeCell ref="G29:L30"/>
    <mergeCell ref="B30:D30"/>
    <mergeCell ref="B31:F32"/>
    <mergeCell ref="G31:H31"/>
    <mergeCell ref="G32:H32"/>
    <mergeCell ref="Y31:AA31"/>
    <mergeCell ref="G33:H33"/>
    <mergeCell ref="Y32:AC33"/>
    <mergeCell ref="G34:H34"/>
    <mergeCell ref="W32:X32"/>
    <mergeCell ref="W33:X33"/>
    <mergeCell ref="W34:X34"/>
    <mergeCell ref="G44:H44"/>
    <mergeCell ref="G36:H36"/>
    <mergeCell ref="G37:H37"/>
    <mergeCell ref="G38:H38"/>
    <mergeCell ref="M40:P40"/>
    <mergeCell ref="G39:H39"/>
    <mergeCell ref="G40:H40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7:H47"/>
    <mergeCell ref="G48:H48"/>
    <mergeCell ref="Y47:AC47"/>
    <mergeCell ref="W46:X46"/>
    <mergeCell ref="W47:X47"/>
    <mergeCell ref="W48:X48"/>
    <mergeCell ref="G46:H46"/>
    <mergeCell ref="W35:X35"/>
    <mergeCell ref="W36:X36"/>
    <mergeCell ref="W37:X37"/>
    <mergeCell ref="W9:X9"/>
    <mergeCell ref="W10:X10"/>
    <mergeCell ref="W11:X11"/>
    <mergeCell ref="W12:X12"/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9" customWidth="1"/>
    <col min="3" max="3" width="11.625" style="9" customWidth="1"/>
    <col min="4" max="4" width="4.125" style="9" customWidth="1"/>
    <col min="5" max="5" width="7.75390625" style="9" customWidth="1"/>
    <col min="6" max="6" width="0.2421875" style="9" customWidth="1"/>
    <col min="7" max="7" width="8.625" style="9" customWidth="1"/>
    <col min="8" max="8" width="1.4921875" style="9" customWidth="1"/>
    <col min="9" max="9" width="1.25" style="9" customWidth="1"/>
    <col min="10" max="10" width="1.75390625" style="9" customWidth="1"/>
    <col min="11" max="11" width="10.25390625" style="9" customWidth="1"/>
    <col min="12" max="12" width="4.125" style="9" customWidth="1"/>
    <col min="13" max="13" width="7.75390625" style="9" customWidth="1"/>
    <col min="14" max="14" width="0.2421875" style="9" customWidth="1"/>
    <col min="15" max="15" width="8.625" style="9" customWidth="1"/>
    <col min="16" max="16" width="1.4921875" style="9" customWidth="1"/>
    <col min="17" max="17" width="1.12109375" style="9" customWidth="1"/>
    <col min="18" max="18" width="3.625" style="9" customWidth="1"/>
    <col min="19" max="19" width="8.625" style="9" customWidth="1"/>
    <col min="20" max="20" width="4.125" style="9" customWidth="1"/>
    <col min="21" max="21" width="7.625" style="9" customWidth="1"/>
    <col min="22" max="22" width="0.2421875" style="9" customWidth="1"/>
    <col min="23" max="23" width="7.625" style="9" customWidth="1"/>
    <col min="24" max="24" width="1.4921875" style="9" customWidth="1"/>
    <col min="25" max="25" width="1.12109375" style="9" customWidth="1"/>
    <col min="26" max="26" width="11.625" style="9" customWidth="1"/>
    <col min="27" max="27" width="4.125" style="9" customWidth="1"/>
    <col min="28" max="28" width="7.75390625" style="9" customWidth="1"/>
    <col min="29" max="29" width="0.2421875" style="9" customWidth="1"/>
    <col min="30" max="30" width="4.625" style="9" customWidth="1"/>
    <col min="31" max="31" width="3.625" style="9" customWidth="1"/>
    <col min="32" max="32" width="1.4921875" style="9" customWidth="1"/>
    <col min="33" max="33" width="1.12109375" style="9" customWidth="1"/>
    <col min="34" max="34" width="11.50390625" style="9" customWidth="1"/>
    <col min="35" max="35" width="4.125" style="9" customWidth="1"/>
    <col min="36" max="36" width="7.75390625" style="9" customWidth="1"/>
    <col min="37" max="37" width="0.2421875" style="9" customWidth="1"/>
    <col min="38" max="38" width="7.25390625" style="9" customWidth="1"/>
    <col min="39" max="39" width="1.37890625" style="9" customWidth="1"/>
    <col min="40" max="16384" width="9.00390625" style="9" customWidth="1"/>
  </cols>
  <sheetData>
    <row r="1" spans="3:38" s="17" customFormat="1" ht="15" customHeight="1" thickBot="1">
      <c r="C1" s="21"/>
      <c r="AH1" s="11"/>
      <c r="AJ1" s="9"/>
      <c r="AL1" s="9"/>
    </row>
    <row r="2" spans="2:39" ht="36" customHeight="1">
      <c r="B2" s="1151" t="s">
        <v>10</v>
      </c>
      <c r="C2" s="1151"/>
      <c r="D2" s="1151"/>
      <c r="E2" s="1151"/>
      <c r="G2" s="1152" t="s">
        <v>11</v>
      </c>
      <c r="H2" s="1153"/>
      <c r="I2" s="1153"/>
      <c r="J2" s="1154"/>
      <c r="K2" s="1155"/>
      <c r="L2" s="1156"/>
      <c r="M2" s="1156"/>
      <c r="N2" s="1156"/>
      <c r="O2" s="1156"/>
      <c r="P2" s="1156"/>
      <c r="Q2" s="1156"/>
      <c r="R2" s="1157"/>
      <c r="S2" s="1158" t="s">
        <v>12</v>
      </c>
      <c r="T2" s="1154"/>
      <c r="U2" s="1155"/>
      <c r="V2" s="1156"/>
      <c r="W2" s="1156"/>
      <c r="X2" s="1156"/>
      <c r="Y2" s="1156"/>
      <c r="Z2" s="1156"/>
      <c r="AA2" s="1157"/>
      <c r="AB2" s="1158" t="s">
        <v>13</v>
      </c>
      <c r="AC2" s="1153"/>
      <c r="AD2" s="1154"/>
      <c r="AE2" s="1141"/>
      <c r="AF2" s="1142"/>
      <c r="AG2" s="1142"/>
      <c r="AH2" s="1142"/>
      <c r="AI2" s="1142"/>
      <c r="AJ2" s="1142"/>
      <c r="AK2" s="1142"/>
      <c r="AL2" s="1142"/>
      <c r="AM2" s="1143"/>
    </row>
    <row r="3" spans="2:39" ht="36" customHeight="1" thickBot="1">
      <c r="B3" s="18"/>
      <c r="C3" s="18"/>
      <c r="D3" s="18"/>
      <c r="E3" s="18"/>
      <c r="G3" s="1164" t="s">
        <v>14</v>
      </c>
      <c r="H3" s="1165"/>
      <c r="I3" s="1165"/>
      <c r="J3" s="1166"/>
      <c r="K3" s="1167"/>
      <c r="L3" s="1168"/>
      <c r="M3" s="1168"/>
      <c r="N3" s="1168"/>
      <c r="O3" s="1168"/>
      <c r="P3" s="1168"/>
      <c r="Q3" s="1168"/>
      <c r="R3" s="1169"/>
      <c r="S3" s="1170" t="s">
        <v>15</v>
      </c>
      <c r="T3" s="1166"/>
      <c r="U3" s="1159"/>
      <c r="V3" s="1160"/>
      <c r="W3" s="1160"/>
      <c r="X3" s="1160"/>
      <c r="Y3" s="1160"/>
      <c r="Z3" s="1160"/>
      <c r="AA3" s="1161"/>
      <c r="AB3" s="1170" t="s">
        <v>16</v>
      </c>
      <c r="AC3" s="1165"/>
      <c r="AD3" s="1166"/>
      <c r="AE3" s="1162">
        <f>SUM(AL19+AL34)</f>
        <v>0</v>
      </c>
      <c r="AF3" s="1163"/>
      <c r="AG3" s="1163"/>
      <c r="AH3" s="1163"/>
      <c r="AI3" s="1163"/>
      <c r="AJ3" s="1163"/>
      <c r="AK3" s="19"/>
      <c r="AL3" s="1144" t="s">
        <v>4</v>
      </c>
      <c r="AM3" s="1145"/>
    </row>
    <row r="4" spans="3:39" ht="21" customHeight="1" thickBot="1">
      <c r="C4" s="20"/>
      <c r="R4" s="17"/>
      <c r="S4" s="17"/>
      <c r="W4" s="21"/>
      <c r="AG4" s="17"/>
      <c r="AH4" s="17"/>
      <c r="AI4" s="17"/>
      <c r="AJ4" s="17"/>
      <c r="AK4" s="17"/>
      <c r="AL4" s="17"/>
      <c r="AM4" s="17"/>
    </row>
    <row r="5" spans="2:39" ht="24" customHeight="1" thickBot="1">
      <c r="B5" s="1149" t="s">
        <v>0</v>
      </c>
      <c r="C5" s="1148"/>
      <c r="D5" s="1148"/>
      <c r="E5" s="1148"/>
      <c r="F5" s="1148"/>
      <c r="G5" s="1148"/>
      <c r="H5" s="1148"/>
      <c r="I5" s="1149" t="s">
        <v>111</v>
      </c>
      <c r="J5" s="1148"/>
      <c r="K5" s="1148"/>
      <c r="L5" s="1148"/>
      <c r="M5" s="1148"/>
      <c r="N5" s="1148"/>
      <c r="O5" s="1148"/>
      <c r="P5" s="1178"/>
      <c r="Q5" s="1148" t="s">
        <v>17</v>
      </c>
      <c r="R5" s="1148"/>
      <c r="S5" s="1148"/>
      <c r="T5" s="1148"/>
      <c r="U5" s="1148"/>
      <c r="V5" s="1148"/>
      <c r="W5" s="1148"/>
      <c r="X5" s="1148"/>
      <c r="Y5" s="1149" t="s">
        <v>18</v>
      </c>
      <c r="Z5" s="1148"/>
      <c r="AA5" s="1148"/>
      <c r="AB5" s="1148"/>
      <c r="AC5" s="1148"/>
      <c r="AD5" s="1148"/>
      <c r="AE5" s="1148"/>
      <c r="AF5" s="1150"/>
      <c r="AG5" s="1148" t="s">
        <v>19</v>
      </c>
      <c r="AH5" s="1148"/>
      <c r="AI5" s="1148"/>
      <c r="AJ5" s="1148"/>
      <c r="AK5" s="1148"/>
      <c r="AL5" s="1148"/>
      <c r="AM5" s="1150"/>
    </row>
    <row r="6" spans="2:39" ht="24" customHeight="1">
      <c r="B6" s="1171" t="s">
        <v>20</v>
      </c>
      <c r="C6" s="1172"/>
      <c r="D6" s="1173"/>
      <c r="E6" s="1174" t="s">
        <v>21</v>
      </c>
      <c r="F6" s="1172"/>
      <c r="G6" s="107"/>
      <c r="H6" s="17"/>
      <c r="I6" s="1175" t="s">
        <v>20</v>
      </c>
      <c r="J6" s="1176"/>
      <c r="K6" s="1176"/>
      <c r="L6" s="1177"/>
      <c r="M6" s="22" t="s">
        <v>21</v>
      </c>
      <c r="N6" s="24"/>
      <c r="O6" s="23"/>
      <c r="P6" s="25"/>
      <c r="Q6" s="1172" t="s">
        <v>20</v>
      </c>
      <c r="R6" s="1172"/>
      <c r="S6" s="1172"/>
      <c r="T6" s="1173"/>
      <c r="U6" s="1174" t="s">
        <v>21</v>
      </c>
      <c r="V6" s="1173"/>
      <c r="W6" s="17"/>
      <c r="X6" s="17"/>
      <c r="Y6" s="1175" t="s">
        <v>20</v>
      </c>
      <c r="Z6" s="1176"/>
      <c r="AA6" s="1176"/>
      <c r="AB6" s="1183" t="s">
        <v>21</v>
      </c>
      <c r="AC6" s="1177"/>
      <c r="AD6" s="23"/>
      <c r="AE6" s="23"/>
      <c r="AF6" s="25"/>
      <c r="AG6" s="1172" t="s">
        <v>20</v>
      </c>
      <c r="AH6" s="1172"/>
      <c r="AI6" s="1173"/>
      <c r="AJ6" s="1174" t="s">
        <v>21</v>
      </c>
      <c r="AK6" s="1173"/>
      <c r="AL6" s="17"/>
      <c r="AM6" s="30"/>
    </row>
    <row r="7" spans="2:39" ht="35.25" customHeight="1" thickBot="1">
      <c r="B7" s="78"/>
      <c r="C7" s="27" t="s">
        <v>131</v>
      </c>
      <c r="D7" s="79"/>
      <c r="E7" s="27"/>
      <c r="F7" s="29"/>
      <c r="G7" s="1185" t="s">
        <v>80</v>
      </c>
      <c r="H7" s="1185"/>
      <c r="I7" s="79"/>
      <c r="J7" s="79"/>
      <c r="K7" s="1186">
        <f>SUM(AJ19)</f>
        <v>13550</v>
      </c>
      <c r="L7" s="1186"/>
      <c r="M7" s="108" t="s">
        <v>4</v>
      </c>
      <c r="N7" s="79"/>
      <c r="O7" s="139" t="s">
        <v>106</v>
      </c>
      <c r="P7" s="79"/>
      <c r="Q7" s="79"/>
      <c r="R7" s="140"/>
      <c r="S7" s="140"/>
      <c r="T7" s="79"/>
      <c r="U7" s="140"/>
      <c r="V7" s="79"/>
      <c r="W7" s="140"/>
      <c r="X7" s="79"/>
      <c r="Y7" s="79"/>
      <c r="Z7" s="92"/>
      <c r="AA7" s="79"/>
      <c r="AB7" s="109"/>
      <c r="AC7" s="79"/>
      <c r="AD7" s="79"/>
      <c r="AE7" s="89"/>
      <c r="AF7" s="79"/>
      <c r="AG7" s="79"/>
      <c r="AH7" s="92"/>
      <c r="AI7" s="79"/>
      <c r="AJ7" s="109"/>
      <c r="AK7" s="79"/>
      <c r="AL7" s="89"/>
      <c r="AM7" s="80"/>
    </row>
    <row r="8" spans="2:39" s="36" customFormat="1" ht="19.5" customHeight="1">
      <c r="B8" s="31"/>
      <c r="C8" s="57" t="s">
        <v>107</v>
      </c>
      <c r="D8" s="32"/>
      <c r="E8" s="297">
        <v>950</v>
      </c>
      <c r="F8" s="96"/>
      <c r="G8" s="59"/>
      <c r="H8" s="141"/>
      <c r="I8" s="12"/>
      <c r="J8" s="13"/>
      <c r="K8" s="13"/>
      <c r="L8" s="13"/>
      <c r="M8" s="15"/>
      <c r="N8" s="14"/>
      <c r="O8" s="13"/>
      <c r="P8" s="142"/>
      <c r="Q8" s="31"/>
      <c r="R8" s="1184" t="s">
        <v>107</v>
      </c>
      <c r="S8" s="1184"/>
      <c r="T8" s="32"/>
      <c r="U8" s="298">
        <v>2850</v>
      </c>
      <c r="V8" s="35"/>
      <c r="W8" s="300"/>
      <c r="X8" s="33"/>
      <c r="Y8" s="32"/>
      <c r="Z8" s="57" t="s">
        <v>107</v>
      </c>
      <c r="AA8" s="35" t="s">
        <v>76</v>
      </c>
      <c r="AB8" s="304">
        <v>4700</v>
      </c>
      <c r="AC8" s="32"/>
      <c r="AD8" s="1139"/>
      <c r="AE8" s="1140"/>
      <c r="AF8" s="32"/>
      <c r="AG8" s="31"/>
      <c r="AH8" s="57" t="s">
        <v>108</v>
      </c>
      <c r="AI8" s="35"/>
      <c r="AJ8" s="304">
        <v>2350</v>
      </c>
      <c r="AK8" s="32"/>
      <c r="AL8" s="177"/>
      <c r="AM8" s="33"/>
    </row>
    <row r="9" spans="2:39" s="36" customFormat="1" ht="19.5" customHeight="1">
      <c r="B9" s="37"/>
      <c r="C9" s="65"/>
      <c r="D9" s="42"/>
      <c r="E9" s="50"/>
      <c r="F9" s="98"/>
      <c r="G9" s="117"/>
      <c r="H9" s="118"/>
      <c r="I9" s="42"/>
      <c r="J9" s="1179"/>
      <c r="K9" s="1179"/>
      <c r="L9" s="43"/>
      <c r="M9" s="120"/>
      <c r="N9" s="42"/>
      <c r="O9" s="38"/>
      <c r="P9" s="42"/>
      <c r="Q9" s="37"/>
      <c r="R9" s="1179" t="s">
        <v>109</v>
      </c>
      <c r="S9" s="1179"/>
      <c r="T9" s="42"/>
      <c r="U9" s="299">
        <v>550</v>
      </c>
      <c r="V9" s="43"/>
      <c r="W9" s="301"/>
      <c r="X9" s="40"/>
      <c r="Y9" s="42"/>
      <c r="Z9" s="67"/>
      <c r="AA9" s="43"/>
      <c r="AB9" s="120"/>
      <c r="AC9" s="42"/>
      <c r="AD9" s="1135"/>
      <c r="AE9" s="1136"/>
      <c r="AF9" s="42"/>
      <c r="AG9" s="37"/>
      <c r="AH9" s="1187" t="s">
        <v>110</v>
      </c>
      <c r="AI9" s="1188"/>
      <c r="AJ9" s="120">
        <v>1800</v>
      </c>
      <c r="AK9" s="42"/>
      <c r="AL9" s="179"/>
      <c r="AM9" s="40"/>
    </row>
    <row r="10" spans="2:39" s="36" customFormat="1" ht="19.5" customHeight="1">
      <c r="B10" s="37"/>
      <c r="C10" s="65"/>
      <c r="D10" s="42"/>
      <c r="E10" s="54"/>
      <c r="F10" s="48"/>
      <c r="G10" s="65"/>
      <c r="H10" s="64"/>
      <c r="I10" s="42"/>
      <c r="J10" s="1179"/>
      <c r="K10" s="1179"/>
      <c r="L10" s="43"/>
      <c r="M10" s="68"/>
      <c r="N10" s="42"/>
      <c r="O10" s="51"/>
      <c r="P10" s="42"/>
      <c r="Q10" s="37"/>
      <c r="R10" s="65"/>
      <c r="S10" s="65"/>
      <c r="T10" s="42"/>
      <c r="U10" s="51"/>
      <c r="V10" s="43"/>
      <c r="W10" s="301"/>
      <c r="X10" s="40"/>
      <c r="Y10" s="42"/>
      <c r="Z10" s="65"/>
      <c r="AA10" s="43"/>
      <c r="AB10" s="68"/>
      <c r="AC10" s="42"/>
      <c r="AD10" s="1135"/>
      <c r="AE10" s="1136"/>
      <c r="AF10" s="42"/>
      <c r="AG10" s="37"/>
      <c r="AH10" s="42"/>
      <c r="AI10" s="43"/>
      <c r="AJ10" s="305"/>
      <c r="AK10" s="42"/>
      <c r="AL10" s="179"/>
      <c r="AM10" s="40"/>
    </row>
    <row r="11" spans="2:39" s="36" customFormat="1" ht="19.5" customHeight="1">
      <c r="B11" s="37"/>
      <c r="C11" s="65"/>
      <c r="D11" s="42"/>
      <c r="E11" s="54"/>
      <c r="F11" s="48"/>
      <c r="G11" s="65"/>
      <c r="H11" s="64"/>
      <c r="I11" s="42"/>
      <c r="J11" s="41"/>
      <c r="K11" s="41"/>
      <c r="L11" s="43"/>
      <c r="M11" s="68"/>
      <c r="N11" s="42"/>
      <c r="O11" s="51"/>
      <c r="P11" s="42"/>
      <c r="Q11" s="37"/>
      <c r="R11" s="65"/>
      <c r="S11" s="65"/>
      <c r="T11" s="42"/>
      <c r="U11" s="54"/>
      <c r="V11" s="43"/>
      <c r="W11" s="301"/>
      <c r="X11" s="40"/>
      <c r="Y11" s="42"/>
      <c r="Z11" s="65"/>
      <c r="AA11" s="43"/>
      <c r="AB11" s="68"/>
      <c r="AC11" s="42"/>
      <c r="AD11" s="1135"/>
      <c r="AE11" s="1136"/>
      <c r="AF11" s="42"/>
      <c r="AG11" s="37"/>
      <c r="AH11" s="41"/>
      <c r="AI11" s="43"/>
      <c r="AJ11" s="120"/>
      <c r="AK11" s="42"/>
      <c r="AL11" s="179"/>
      <c r="AM11" s="40"/>
    </row>
    <row r="12" spans="2:39" s="36" customFormat="1" ht="19.5" customHeight="1" thickBot="1">
      <c r="B12" s="37"/>
      <c r="C12" s="65"/>
      <c r="D12" s="42"/>
      <c r="E12" s="54"/>
      <c r="F12" s="48"/>
      <c r="G12" s="65"/>
      <c r="H12" s="64"/>
      <c r="I12" s="42"/>
      <c r="J12" s="41"/>
      <c r="K12" s="41"/>
      <c r="L12" s="43"/>
      <c r="M12" s="68"/>
      <c r="N12" s="42"/>
      <c r="O12" s="51"/>
      <c r="P12" s="42"/>
      <c r="Q12" s="37"/>
      <c r="R12" s="65"/>
      <c r="S12" s="65"/>
      <c r="T12" s="42"/>
      <c r="U12" s="54"/>
      <c r="V12" s="43"/>
      <c r="W12" s="301"/>
      <c r="X12" s="40"/>
      <c r="Y12" s="42"/>
      <c r="Z12" s="65"/>
      <c r="AA12" s="43"/>
      <c r="AB12" s="68"/>
      <c r="AC12" s="42"/>
      <c r="AD12" s="1135"/>
      <c r="AE12" s="1136"/>
      <c r="AF12" s="42"/>
      <c r="AG12" s="37"/>
      <c r="AH12" s="41"/>
      <c r="AI12" s="43"/>
      <c r="AJ12" s="120"/>
      <c r="AK12" s="42"/>
      <c r="AL12" s="179"/>
      <c r="AM12" s="40"/>
    </row>
    <row r="13" spans="2:39" s="36" customFormat="1" ht="19.5" customHeight="1" thickBot="1">
      <c r="B13" s="1180" t="s">
        <v>112</v>
      </c>
      <c r="C13" s="1181"/>
      <c r="D13" s="1181"/>
      <c r="E13" s="1181"/>
      <c r="F13" s="1181"/>
      <c r="G13" s="1181"/>
      <c r="H13" s="1182"/>
      <c r="I13" s="42"/>
      <c r="J13" s="41"/>
      <c r="K13" s="41"/>
      <c r="L13" s="43"/>
      <c r="M13" s="68"/>
      <c r="N13" s="42"/>
      <c r="O13" s="51"/>
      <c r="P13" s="42"/>
      <c r="Q13" s="37"/>
      <c r="R13" s="65"/>
      <c r="S13" s="65"/>
      <c r="T13" s="42"/>
      <c r="U13" s="54"/>
      <c r="V13" s="43"/>
      <c r="W13" s="301"/>
      <c r="X13" s="40"/>
      <c r="Y13" s="42"/>
      <c r="Z13" s="65"/>
      <c r="AA13" s="43"/>
      <c r="AB13" s="68"/>
      <c r="AC13" s="42"/>
      <c r="AD13" s="1135"/>
      <c r="AE13" s="1136"/>
      <c r="AF13" s="42"/>
      <c r="AG13" s="37"/>
      <c r="AH13" s="41"/>
      <c r="AI13" s="43"/>
      <c r="AJ13" s="120"/>
      <c r="AK13" s="42"/>
      <c r="AL13" s="179"/>
      <c r="AM13" s="40"/>
    </row>
    <row r="14" spans="2:39" s="36" customFormat="1" ht="19.5" customHeight="1">
      <c r="B14" s="113"/>
      <c r="C14" s="41" t="s">
        <v>113</v>
      </c>
      <c r="D14" s="82"/>
      <c r="E14" s="90">
        <v>350</v>
      </c>
      <c r="F14" s="150"/>
      <c r="G14" s="151"/>
      <c r="H14" s="152"/>
      <c r="I14" s="42"/>
      <c r="J14" s="41"/>
      <c r="K14" s="41"/>
      <c r="L14" s="43"/>
      <c r="M14" s="68"/>
      <c r="N14" s="42"/>
      <c r="O14" s="51"/>
      <c r="P14" s="42"/>
      <c r="Q14" s="37"/>
      <c r="R14" s="65"/>
      <c r="S14" s="65"/>
      <c r="T14" s="42"/>
      <c r="U14" s="54"/>
      <c r="V14" s="43"/>
      <c r="W14" s="301"/>
      <c r="X14" s="40"/>
      <c r="Y14" s="42"/>
      <c r="Z14" s="65"/>
      <c r="AA14" s="43"/>
      <c r="AB14" s="68"/>
      <c r="AC14" s="42"/>
      <c r="AD14" s="1135"/>
      <c r="AE14" s="1136"/>
      <c r="AF14" s="42"/>
      <c r="AG14" s="37"/>
      <c r="AH14" s="41"/>
      <c r="AI14" s="43"/>
      <c r="AJ14" s="120"/>
      <c r="AK14" s="42"/>
      <c r="AL14" s="179"/>
      <c r="AM14" s="40"/>
    </row>
    <row r="15" spans="2:39" s="36" customFormat="1" ht="19.5" customHeight="1">
      <c r="B15" s="84"/>
      <c r="C15" s="41"/>
      <c r="D15" s="82"/>
      <c r="E15" s="90"/>
      <c r="F15" s="137"/>
      <c r="G15" s="123"/>
      <c r="H15" s="131"/>
      <c r="I15" s="42"/>
      <c r="J15" s="42"/>
      <c r="K15" s="53"/>
      <c r="L15" s="43"/>
      <c r="M15" s="143"/>
      <c r="N15" s="42"/>
      <c r="O15" s="135"/>
      <c r="P15" s="42"/>
      <c r="Q15" s="37"/>
      <c r="R15" s="46"/>
      <c r="S15" s="46"/>
      <c r="T15" s="42"/>
      <c r="U15" s="127"/>
      <c r="V15" s="43"/>
      <c r="W15" s="301"/>
      <c r="X15" s="40"/>
      <c r="Y15" s="42"/>
      <c r="Z15" s="46"/>
      <c r="AA15" s="43"/>
      <c r="AB15" s="44"/>
      <c r="AC15" s="42"/>
      <c r="AD15" s="1135"/>
      <c r="AE15" s="1136"/>
      <c r="AF15" s="42"/>
      <c r="AG15" s="37"/>
      <c r="AH15" s="39"/>
      <c r="AI15" s="43"/>
      <c r="AJ15" s="83"/>
      <c r="AK15" s="42"/>
      <c r="AL15" s="179"/>
      <c r="AM15" s="40"/>
    </row>
    <row r="16" spans="2:39" s="36" customFormat="1" ht="19.5" customHeight="1">
      <c r="B16" s="84"/>
      <c r="C16" s="100"/>
      <c r="D16" s="82"/>
      <c r="E16" s="90"/>
      <c r="F16" s="137"/>
      <c r="G16" s="123"/>
      <c r="H16" s="131"/>
      <c r="I16" s="82"/>
      <c r="J16" s="82"/>
      <c r="K16" s="123"/>
      <c r="L16" s="86"/>
      <c r="M16" s="144"/>
      <c r="N16" s="82"/>
      <c r="O16" s="136"/>
      <c r="P16" s="82"/>
      <c r="Q16" s="84"/>
      <c r="R16" s="85"/>
      <c r="S16" s="85"/>
      <c r="T16" s="82"/>
      <c r="U16" s="134"/>
      <c r="V16" s="86"/>
      <c r="W16" s="302"/>
      <c r="X16" s="88"/>
      <c r="Y16" s="82"/>
      <c r="Z16" s="85"/>
      <c r="AA16" s="86"/>
      <c r="AB16" s="145"/>
      <c r="AC16" s="82"/>
      <c r="AD16" s="1135"/>
      <c r="AE16" s="1136"/>
      <c r="AF16" s="82"/>
      <c r="AG16" s="84"/>
      <c r="AH16" s="81"/>
      <c r="AI16" s="86"/>
      <c r="AJ16" s="87"/>
      <c r="AK16" s="82"/>
      <c r="AL16" s="175"/>
      <c r="AM16" s="88"/>
    </row>
    <row r="17" spans="2:39" s="36" customFormat="1" ht="19.5" customHeight="1" thickBot="1">
      <c r="B17" s="84"/>
      <c r="C17" s="85"/>
      <c r="D17" s="82"/>
      <c r="E17" s="130"/>
      <c r="F17" s="137"/>
      <c r="G17" s="123"/>
      <c r="H17" s="131"/>
      <c r="I17" s="82"/>
      <c r="J17" s="82"/>
      <c r="K17" s="123"/>
      <c r="L17" s="86"/>
      <c r="M17" s="144"/>
      <c r="N17" s="82"/>
      <c r="O17" s="136"/>
      <c r="P17" s="82"/>
      <c r="Q17" s="84"/>
      <c r="R17" s="85"/>
      <c r="S17" s="85"/>
      <c r="T17" s="82"/>
      <c r="U17" s="134"/>
      <c r="V17" s="86"/>
      <c r="W17" s="302"/>
      <c r="X17" s="88"/>
      <c r="Y17" s="82"/>
      <c r="Z17" s="85"/>
      <c r="AA17" s="86"/>
      <c r="AB17" s="145"/>
      <c r="AC17" s="82"/>
      <c r="AD17" s="303"/>
      <c r="AE17" s="138"/>
      <c r="AF17" s="82"/>
      <c r="AG17" s="84"/>
      <c r="AH17" s="91"/>
      <c r="AI17" s="86"/>
      <c r="AJ17" s="87"/>
      <c r="AK17" s="82"/>
      <c r="AL17" s="175"/>
      <c r="AM17" s="88"/>
    </row>
    <row r="18" spans="2:39" s="36" customFormat="1" ht="19.5" customHeight="1" thickBot="1">
      <c r="B18" s="1149" t="s">
        <v>5</v>
      </c>
      <c r="C18" s="1148"/>
      <c r="D18" s="1189"/>
      <c r="E18" s="74">
        <f>SUM(E8:E15)</f>
        <v>1300</v>
      </c>
      <c r="F18" s="93"/>
      <c r="G18" s="73">
        <f>SUM(G8+G14)</f>
        <v>0</v>
      </c>
      <c r="H18" s="119"/>
      <c r="I18" s="1148"/>
      <c r="J18" s="1148"/>
      <c r="K18" s="1148"/>
      <c r="L18" s="1189"/>
      <c r="M18" s="72"/>
      <c r="N18" s="112"/>
      <c r="O18" s="95"/>
      <c r="P18" s="112"/>
      <c r="Q18" s="1149" t="s">
        <v>5</v>
      </c>
      <c r="R18" s="1148"/>
      <c r="S18" s="1148"/>
      <c r="T18" s="1189"/>
      <c r="U18" s="74">
        <f>SUM(U8:U15)</f>
        <v>3400</v>
      </c>
      <c r="V18" s="110"/>
      <c r="W18" s="73">
        <f>SUM(W8:W17)</f>
        <v>0</v>
      </c>
      <c r="X18" s="111"/>
      <c r="Y18" s="1148" t="s">
        <v>5</v>
      </c>
      <c r="Z18" s="1148"/>
      <c r="AA18" s="1189"/>
      <c r="AB18" s="72">
        <f>SUM(AB8:AB15)</f>
        <v>4700</v>
      </c>
      <c r="AC18" s="112"/>
      <c r="AD18" s="1146">
        <f>SUM(AD8:AE17)</f>
        <v>0</v>
      </c>
      <c r="AE18" s="1147"/>
      <c r="AF18" s="112"/>
      <c r="AG18" s="1149" t="s">
        <v>5</v>
      </c>
      <c r="AH18" s="1148"/>
      <c r="AI18" s="1189"/>
      <c r="AJ18" s="72">
        <f>SUM(AJ8:AJ15)</f>
        <v>4150</v>
      </c>
      <c r="AK18" s="112"/>
      <c r="AL18" s="306"/>
      <c r="AM18" s="111"/>
    </row>
    <row r="19" spans="2:39" s="36" customFormat="1" ht="19.5" customHeight="1" thickBot="1">
      <c r="B19" s="113"/>
      <c r="C19" s="1190" t="s">
        <v>114</v>
      </c>
      <c r="D19" s="1190"/>
      <c r="E19" s="1190"/>
      <c r="F19" s="28"/>
      <c r="G19" s="1191" t="s">
        <v>80</v>
      </c>
      <c r="H19" s="1191"/>
      <c r="I19" s="45"/>
      <c r="J19" s="45"/>
      <c r="K19" s="1193">
        <f>AJ34</f>
        <v>14600</v>
      </c>
      <c r="L19" s="1193"/>
      <c r="M19" s="1196" t="s">
        <v>4</v>
      </c>
      <c r="N19" s="45"/>
      <c r="O19" s="17"/>
      <c r="P19" s="45"/>
      <c r="Q19" s="45"/>
      <c r="R19" s="17"/>
      <c r="S19" s="17"/>
      <c r="T19" s="45"/>
      <c r="U19" s="17"/>
      <c r="V19" s="45"/>
      <c r="W19" s="17"/>
      <c r="X19" s="45"/>
      <c r="Y19" s="45"/>
      <c r="Z19" s="10"/>
      <c r="AA19" s="45"/>
      <c r="AB19" s="105"/>
      <c r="AC19" s="45"/>
      <c r="AD19" s="45"/>
      <c r="AE19" s="70"/>
      <c r="AF19" s="45"/>
      <c r="AG19" s="1198" t="s">
        <v>6</v>
      </c>
      <c r="AH19" s="1199"/>
      <c r="AI19" s="1200"/>
      <c r="AJ19" s="146">
        <f>E18+U18+AB18+AJ18</f>
        <v>13550</v>
      </c>
      <c r="AK19" s="147"/>
      <c r="AL19" s="181">
        <f>SUM(G18+W18+AD18+AL18)</f>
        <v>0</v>
      </c>
      <c r="AM19" s="148"/>
    </row>
    <row r="20" spans="2:39" ht="15.75" customHeight="1" thickBot="1">
      <c r="B20" s="26"/>
      <c r="C20" s="1190"/>
      <c r="D20" s="1190"/>
      <c r="E20" s="1190"/>
      <c r="F20" s="28"/>
      <c r="G20" s="1192"/>
      <c r="H20" s="1192"/>
      <c r="I20" s="17"/>
      <c r="J20" s="17"/>
      <c r="K20" s="1194"/>
      <c r="L20" s="1195"/>
      <c r="M20" s="1197"/>
      <c r="N20" s="17"/>
      <c r="O20" s="55"/>
      <c r="P20" s="17"/>
      <c r="Q20" s="17"/>
      <c r="R20" s="10"/>
      <c r="S20" s="10"/>
      <c r="T20" s="17"/>
      <c r="U20" s="106"/>
      <c r="V20" s="17"/>
      <c r="W20" s="55"/>
      <c r="X20" s="17"/>
      <c r="Y20" s="17"/>
      <c r="Z20" s="10"/>
      <c r="AA20" s="17"/>
      <c r="AB20" s="106"/>
      <c r="AC20" s="17"/>
      <c r="AD20" s="17"/>
      <c r="AE20" s="55"/>
      <c r="AF20" s="17"/>
      <c r="AG20" s="17"/>
      <c r="AH20" s="10"/>
      <c r="AI20" s="17"/>
      <c r="AJ20" s="106"/>
      <c r="AK20" s="17"/>
      <c r="AL20" s="55"/>
      <c r="AM20" s="30"/>
    </row>
    <row r="21" spans="2:39" ht="19.5" customHeight="1">
      <c r="B21" s="56"/>
      <c r="C21" s="61"/>
      <c r="D21" s="61"/>
      <c r="E21" s="97"/>
      <c r="F21" s="58"/>
      <c r="G21" s="61"/>
      <c r="H21" s="60"/>
      <c r="I21" s="12"/>
      <c r="J21" s="1184" t="s">
        <v>115</v>
      </c>
      <c r="K21" s="1184"/>
      <c r="L21" s="65"/>
      <c r="M21" s="299">
        <v>600</v>
      </c>
      <c r="N21" s="14"/>
      <c r="O21" s="296"/>
      <c r="P21" s="142"/>
      <c r="Q21" s="114"/>
      <c r="R21" s="1184" t="s">
        <v>116</v>
      </c>
      <c r="S21" s="1184"/>
      <c r="T21" s="16"/>
      <c r="U21" s="313">
        <v>1600</v>
      </c>
      <c r="V21" s="115"/>
      <c r="W21" s="178"/>
      <c r="X21" s="116"/>
      <c r="Y21" s="115"/>
      <c r="Z21" s="34" t="s">
        <v>116</v>
      </c>
      <c r="AA21" s="320" t="s">
        <v>332</v>
      </c>
      <c r="AB21" s="314">
        <v>1400</v>
      </c>
      <c r="AC21" s="16"/>
      <c r="AD21" s="1139"/>
      <c r="AE21" s="1140"/>
      <c r="AF21" s="116"/>
      <c r="AG21" s="115"/>
      <c r="AH21" s="34" t="s">
        <v>135</v>
      </c>
      <c r="AI21" s="115"/>
      <c r="AJ21" s="314">
        <v>2300</v>
      </c>
      <c r="AK21" s="16"/>
      <c r="AL21" s="317"/>
      <c r="AM21" s="116"/>
    </row>
    <row r="22" spans="2:39" ht="19.5" customHeight="1">
      <c r="B22" s="62"/>
      <c r="C22" s="65"/>
      <c r="D22" s="65"/>
      <c r="E22" s="99"/>
      <c r="F22" s="63"/>
      <c r="G22" s="65"/>
      <c r="H22" s="64"/>
      <c r="I22" s="62"/>
      <c r="J22" s="1179"/>
      <c r="K22" s="1179"/>
      <c r="L22" s="65"/>
      <c r="M22" s="299"/>
      <c r="N22" s="63"/>
      <c r="O22" s="52"/>
      <c r="P22" s="65"/>
      <c r="Q22" s="62"/>
      <c r="R22" s="1179" t="s">
        <v>117</v>
      </c>
      <c r="S22" s="1179"/>
      <c r="U22" s="54">
        <v>150</v>
      </c>
      <c r="V22" s="65"/>
      <c r="W22" s="179"/>
      <c r="X22" s="64"/>
      <c r="Y22" s="65"/>
      <c r="Z22" s="41" t="s">
        <v>119</v>
      </c>
      <c r="AA22" s="65" t="s">
        <v>120</v>
      </c>
      <c r="AB22" s="50">
        <v>600</v>
      </c>
      <c r="AC22" s="63"/>
      <c r="AD22" s="1137"/>
      <c r="AE22" s="1138"/>
      <c r="AF22" s="64"/>
      <c r="AG22" s="65"/>
      <c r="AH22" s="41" t="s">
        <v>136</v>
      </c>
      <c r="AI22" s="65"/>
      <c r="AJ22" s="50">
        <v>2950</v>
      </c>
      <c r="AK22" s="63"/>
      <c r="AL22" s="301"/>
      <c r="AM22" s="64"/>
    </row>
    <row r="23" spans="2:39" ht="19.5" customHeight="1">
      <c r="B23" s="26"/>
      <c r="C23" s="17"/>
      <c r="D23" s="17"/>
      <c r="E23" s="107"/>
      <c r="F23" s="69"/>
      <c r="G23" s="17"/>
      <c r="H23" s="30"/>
      <c r="I23" s="62"/>
      <c r="J23" s="1179"/>
      <c r="K23" s="1179"/>
      <c r="L23" s="79"/>
      <c r="M23" s="149"/>
      <c r="N23" s="63"/>
      <c r="O23" s="52"/>
      <c r="P23" s="65"/>
      <c r="Q23" s="62"/>
      <c r="R23" s="1179" t="s">
        <v>136</v>
      </c>
      <c r="S23" s="1179"/>
      <c r="T23" s="63"/>
      <c r="U23" s="120">
        <v>850</v>
      </c>
      <c r="V23" s="65"/>
      <c r="W23" s="179"/>
      <c r="X23" s="64"/>
      <c r="Y23" s="65"/>
      <c r="Z23" s="41" t="s">
        <v>137</v>
      </c>
      <c r="AA23" s="65"/>
      <c r="AB23" s="50">
        <v>1100</v>
      </c>
      <c r="AC23" s="63"/>
      <c r="AD23" s="1137"/>
      <c r="AE23" s="1138"/>
      <c r="AF23" s="64"/>
      <c r="AG23" s="65"/>
      <c r="AH23" s="41" t="s">
        <v>118</v>
      </c>
      <c r="AI23" s="65"/>
      <c r="AJ23" s="50">
        <v>1100</v>
      </c>
      <c r="AK23" s="63"/>
      <c r="AL23" s="301"/>
      <c r="AM23" s="64"/>
    </row>
    <row r="24" spans="2:39" ht="19.5" customHeight="1">
      <c r="B24" s="78"/>
      <c r="C24" s="79"/>
      <c r="D24" s="79"/>
      <c r="E24" s="103"/>
      <c r="F24" s="101"/>
      <c r="G24" s="79"/>
      <c r="H24" s="80"/>
      <c r="I24" s="62"/>
      <c r="J24" s="1179"/>
      <c r="K24" s="1179"/>
      <c r="L24" s="79"/>
      <c r="M24" s="149"/>
      <c r="N24" s="63"/>
      <c r="O24" s="52"/>
      <c r="P24" s="65"/>
      <c r="Q24" s="62"/>
      <c r="R24" s="1179" t="s">
        <v>118</v>
      </c>
      <c r="S24" s="1179"/>
      <c r="T24" s="63"/>
      <c r="U24" s="120">
        <v>850</v>
      </c>
      <c r="V24" s="65"/>
      <c r="W24" s="179"/>
      <c r="X24" s="64"/>
      <c r="Y24" s="65"/>
      <c r="Z24" s="41" t="s">
        <v>138</v>
      </c>
      <c r="AA24" s="65"/>
      <c r="AB24" s="50">
        <v>450</v>
      </c>
      <c r="AC24" s="63"/>
      <c r="AD24" s="1137"/>
      <c r="AE24" s="1138"/>
      <c r="AF24" s="64"/>
      <c r="AG24" s="65"/>
      <c r="AH24" s="41"/>
      <c r="AI24" s="65"/>
      <c r="AJ24" s="50"/>
      <c r="AK24" s="63"/>
      <c r="AL24" s="301"/>
      <c r="AM24" s="64"/>
    </row>
    <row r="25" spans="2:39" ht="19.5" customHeight="1" thickBot="1">
      <c r="B25" s="78"/>
      <c r="C25" s="79"/>
      <c r="D25" s="79"/>
      <c r="E25" s="103"/>
      <c r="F25" s="101"/>
      <c r="G25" s="79"/>
      <c r="H25" s="80"/>
      <c r="I25" s="78"/>
      <c r="J25" s="1179"/>
      <c r="K25" s="1179"/>
      <c r="L25" s="79"/>
      <c r="M25" s="149"/>
      <c r="N25" s="101"/>
      <c r="O25" s="102"/>
      <c r="P25" s="79"/>
      <c r="Q25" s="62"/>
      <c r="R25" s="67"/>
      <c r="S25" s="67"/>
      <c r="T25" s="63"/>
      <c r="U25" s="120"/>
      <c r="V25" s="65"/>
      <c r="W25" s="179"/>
      <c r="X25" s="64"/>
      <c r="Y25" s="65"/>
      <c r="AB25" s="99"/>
      <c r="AC25" s="63"/>
      <c r="AD25" s="1137"/>
      <c r="AE25" s="1138"/>
      <c r="AF25" s="64"/>
      <c r="AG25" s="65"/>
      <c r="AH25" s="67"/>
      <c r="AI25" s="65"/>
      <c r="AJ25" s="50"/>
      <c r="AK25" s="63"/>
      <c r="AL25" s="301"/>
      <c r="AM25" s="64"/>
    </row>
    <row r="26" spans="2:39" ht="19.5" customHeight="1" thickBot="1">
      <c r="B26" s="1180" t="s">
        <v>112</v>
      </c>
      <c r="C26" s="1181"/>
      <c r="D26" s="1181"/>
      <c r="E26" s="1181"/>
      <c r="F26" s="1181"/>
      <c r="G26" s="1181"/>
      <c r="H26" s="1182"/>
      <c r="I26" s="78"/>
      <c r="J26" s="1179"/>
      <c r="K26" s="1179"/>
      <c r="L26" s="79"/>
      <c r="M26" s="149"/>
      <c r="N26" s="101"/>
      <c r="O26" s="102"/>
      <c r="P26" s="79"/>
      <c r="Q26" s="62"/>
      <c r="R26" s="46"/>
      <c r="S26" s="46"/>
      <c r="T26" s="63"/>
      <c r="U26" s="44"/>
      <c r="V26" s="65"/>
      <c r="W26" s="179"/>
      <c r="X26" s="64"/>
      <c r="Y26" s="65"/>
      <c r="Z26" s="46"/>
      <c r="AA26" s="65"/>
      <c r="AB26" s="127"/>
      <c r="AC26" s="63"/>
      <c r="AD26" s="1137"/>
      <c r="AE26" s="1138"/>
      <c r="AF26" s="64"/>
      <c r="AG26" s="65"/>
      <c r="AH26" s="46"/>
      <c r="AI26" s="65"/>
      <c r="AJ26" s="127"/>
      <c r="AK26" s="63"/>
      <c r="AL26" s="301"/>
      <c r="AM26" s="64"/>
    </row>
    <row r="27" spans="2:39" s="17" customFormat="1" ht="19.5" customHeight="1">
      <c r="B27" s="124"/>
      <c r="C27" s="66" t="s">
        <v>137</v>
      </c>
      <c r="E27" s="307">
        <v>400</v>
      </c>
      <c r="F27" s="24"/>
      <c r="G27" s="309"/>
      <c r="H27" s="25"/>
      <c r="I27" s="78"/>
      <c r="J27" s="1179"/>
      <c r="K27" s="1179"/>
      <c r="L27" s="79"/>
      <c r="M27" s="149"/>
      <c r="N27" s="101"/>
      <c r="O27" s="102"/>
      <c r="P27" s="79"/>
      <c r="Q27" s="62"/>
      <c r="R27" s="46"/>
      <c r="S27" s="46"/>
      <c r="T27" s="63"/>
      <c r="U27" s="44"/>
      <c r="V27" s="65"/>
      <c r="W27" s="179"/>
      <c r="X27" s="64"/>
      <c r="Y27" s="65"/>
      <c r="Z27" s="46"/>
      <c r="AA27" s="65"/>
      <c r="AB27" s="127"/>
      <c r="AC27" s="63"/>
      <c r="AD27" s="1137"/>
      <c r="AE27" s="1138"/>
      <c r="AF27" s="64"/>
      <c r="AG27" s="65"/>
      <c r="AH27" s="46"/>
      <c r="AI27" s="65"/>
      <c r="AJ27" s="127"/>
      <c r="AK27" s="63"/>
      <c r="AL27" s="301"/>
      <c r="AM27" s="64"/>
    </row>
    <row r="28" spans="2:39" s="128" customFormat="1" ht="19.5" customHeight="1">
      <c r="B28" s="62"/>
      <c r="C28" s="41" t="s">
        <v>138</v>
      </c>
      <c r="D28" s="65"/>
      <c r="E28" s="54">
        <v>250</v>
      </c>
      <c r="F28" s="63"/>
      <c r="G28" s="49"/>
      <c r="H28" s="64"/>
      <c r="I28" s="78"/>
      <c r="J28" s="1179"/>
      <c r="K28" s="1179"/>
      <c r="L28" s="79"/>
      <c r="M28" s="149"/>
      <c r="N28" s="101"/>
      <c r="O28" s="102"/>
      <c r="P28" s="79"/>
      <c r="Q28" s="125"/>
      <c r="R28" s="67"/>
      <c r="S28" s="67"/>
      <c r="T28" s="47"/>
      <c r="U28" s="83"/>
      <c r="V28" s="46"/>
      <c r="W28" s="179"/>
      <c r="X28" s="126"/>
      <c r="Y28" s="46"/>
      <c r="Z28" s="67"/>
      <c r="AA28" s="46"/>
      <c r="AB28" s="50"/>
      <c r="AC28" s="47"/>
      <c r="AD28" s="1137"/>
      <c r="AE28" s="1138"/>
      <c r="AF28" s="126"/>
      <c r="AG28" s="46"/>
      <c r="AH28" s="67"/>
      <c r="AI28" s="46"/>
      <c r="AJ28" s="50"/>
      <c r="AK28" s="47"/>
      <c r="AL28" s="301"/>
      <c r="AM28" s="126"/>
    </row>
    <row r="29" spans="2:39" s="128" customFormat="1" ht="19.5" customHeight="1">
      <c r="B29" s="26"/>
      <c r="E29" s="321"/>
      <c r="F29" s="69"/>
      <c r="G29" s="310"/>
      <c r="H29" s="30"/>
      <c r="I29" s="129"/>
      <c r="J29" s="1201"/>
      <c r="K29" s="1201"/>
      <c r="L29" s="85"/>
      <c r="M29" s="90"/>
      <c r="N29" s="132"/>
      <c r="O29" s="89"/>
      <c r="P29" s="133"/>
      <c r="Q29" s="129"/>
      <c r="R29" s="92"/>
      <c r="S29" s="92"/>
      <c r="T29" s="132"/>
      <c r="U29" s="87"/>
      <c r="V29" s="85"/>
      <c r="W29" s="175"/>
      <c r="X29" s="133"/>
      <c r="Y29" s="85"/>
      <c r="Z29" s="92"/>
      <c r="AA29" s="85"/>
      <c r="AB29" s="90"/>
      <c r="AC29" s="132"/>
      <c r="AD29" s="1137"/>
      <c r="AE29" s="1138"/>
      <c r="AF29" s="133"/>
      <c r="AG29" s="85"/>
      <c r="AH29" s="92"/>
      <c r="AI29" s="85"/>
      <c r="AJ29" s="90"/>
      <c r="AK29" s="132"/>
      <c r="AL29" s="302"/>
      <c r="AM29" s="133"/>
    </row>
    <row r="30" spans="2:39" s="128" customFormat="1" ht="19.5" customHeight="1">
      <c r="B30" s="62"/>
      <c r="C30" s="46"/>
      <c r="D30" s="47"/>
      <c r="E30" s="321"/>
      <c r="F30" s="63"/>
      <c r="G30" s="49"/>
      <c r="H30" s="64"/>
      <c r="I30" s="125"/>
      <c r="J30" s="100"/>
      <c r="K30" s="100"/>
      <c r="L30" s="85"/>
      <c r="M30" s="90"/>
      <c r="N30" s="132"/>
      <c r="O30" s="89"/>
      <c r="P30" s="133"/>
      <c r="Q30" s="129"/>
      <c r="R30" s="92"/>
      <c r="S30" s="92"/>
      <c r="T30" s="132"/>
      <c r="U30" s="87"/>
      <c r="V30" s="85"/>
      <c r="W30" s="175"/>
      <c r="X30" s="133"/>
      <c r="Y30" s="85"/>
      <c r="Z30" s="92"/>
      <c r="AA30" s="85"/>
      <c r="AB30" s="90"/>
      <c r="AC30" s="132"/>
      <c r="AD30" s="1137"/>
      <c r="AE30" s="1138"/>
      <c r="AF30" s="133"/>
      <c r="AG30" s="85"/>
      <c r="AH30" s="92"/>
      <c r="AI30" s="85"/>
      <c r="AJ30" s="90"/>
      <c r="AK30" s="132"/>
      <c r="AL30" s="302"/>
      <c r="AM30" s="133"/>
    </row>
    <row r="31" spans="2:39" s="128" customFormat="1" ht="19.5" customHeight="1">
      <c r="B31" s="62"/>
      <c r="C31" s="65"/>
      <c r="D31" s="65"/>
      <c r="E31" s="54"/>
      <c r="F31" s="63"/>
      <c r="G31" s="49"/>
      <c r="H31" s="64"/>
      <c r="I31" s="125"/>
      <c r="J31" s="41"/>
      <c r="K31" s="41"/>
      <c r="L31" s="85"/>
      <c r="M31" s="90"/>
      <c r="N31" s="132"/>
      <c r="O31" s="89"/>
      <c r="P31" s="133"/>
      <c r="Q31" s="129"/>
      <c r="R31" s="92"/>
      <c r="S31" s="92"/>
      <c r="T31" s="132"/>
      <c r="U31" s="87"/>
      <c r="V31" s="85"/>
      <c r="W31" s="175"/>
      <c r="X31" s="133"/>
      <c r="Y31" s="85"/>
      <c r="Z31" s="92"/>
      <c r="AA31" s="85"/>
      <c r="AB31" s="90"/>
      <c r="AC31" s="132"/>
      <c r="AD31" s="1137"/>
      <c r="AE31" s="1138"/>
      <c r="AF31" s="133"/>
      <c r="AG31" s="85"/>
      <c r="AH31" s="92"/>
      <c r="AI31" s="85"/>
      <c r="AJ31" s="90"/>
      <c r="AK31" s="132"/>
      <c r="AL31" s="302"/>
      <c r="AM31" s="133"/>
    </row>
    <row r="32" spans="2:39" ht="19.5" customHeight="1" thickBot="1">
      <c r="B32" s="78"/>
      <c r="C32" s="79"/>
      <c r="D32" s="101"/>
      <c r="E32" s="308"/>
      <c r="F32" s="79"/>
      <c r="G32" s="303"/>
      <c r="H32" s="80"/>
      <c r="I32" s="78"/>
      <c r="J32" s="79"/>
      <c r="K32" s="79"/>
      <c r="L32" s="79"/>
      <c r="M32" s="312"/>
      <c r="N32" s="101"/>
      <c r="O32" s="311"/>
      <c r="P32" s="80"/>
      <c r="Q32" s="78"/>
      <c r="R32" s="79"/>
      <c r="S32" s="79"/>
      <c r="T32" s="101"/>
      <c r="U32" s="308"/>
      <c r="V32" s="79"/>
      <c r="W32" s="316"/>
      <c r="X32" s="80"/>
      <c r="Y32" s="79"/>
      <c r="Z32" s="92"/>
      <c r="AA32" s="79"/>
      <c r="AB32" s="149"/>
      <c r="AC32" s="101"/>
      <c r="AD32" s="1202"/>
      <c r="AE32" s="1203"/>
      <c r="AF32" s="80"/>
      <c r="AG32" s="79"/>
      <c r="AH32" s="92"/>
      <c r="AI32" s="79"/>
      <c r="AJ32" s="149"/>
      <c r="AK32" s="101"/>
      <c r="AL32" s="302"/>
      <c r="AM32" s="80"/>
    </row>
    <row r="33" spans="2:39" ht="19.5" customHeight="1" thickBot="1">
      <c r="B33" s="1149" t="s">
        <v>5</v>
      </c>
      <c r="C33" s="1148"/>
      <c r="D33" s="1189"/>
      <c r="E33" s="74">
        <f>SUM(E27:E32)</f>
        <v>650</v>
      </c>
      <c r="F33" s="93"/>
      <c r="G33" s="73">
        <f>SUM(G27:G32)</f>
        <v>0</v>
      </c>
      <c r="H33" s="94"/>
      <c r="I33" s="1149" t="s">
        <v>5</v>
      </c>
      <c r="J33" s="1148"/>
      <c r="K33" s="1148"/>
      <c r="L33" s="1189"/>
      <c r="M33" s="72">
        <f>SUM(M21:M32)</f>
        <v>600</v>
      </c>
      <c r="N33" s="112"/>
      <c r="O33" s="95">
        <f>SUM(O21:O32)</f>
        <v>0</v>
      </c>
      <c r="P33" s="111"/>
      <c r="Q33" s="1149" t="s">
        <v>5</v>
      </c>
      <c r="R33" s="1148"/>
      <c r="S33" s="1148"/>
      <c r="T33" s="1189"/>
      <c r="U33" s="74">
        <f>SUM(U21:U32)</f>
        <v>3450</v>
      </c>
      <c r="V33" s="110"/>
      <c r="W33" s="315">
        <f>SUM(W21:W32)</f>
        <v>0</v>
      </c>
      <c r="X33" s="111"/>
      <c r="Y33" s="1148" t="s">
        <v>5</v>
      </c>
      <c r="Z33" s="1148"/>
      <c r="AA33" s="1189"/>
      <c r="AB33" s="72">
        <f>SUM(AB21:AB32)</f>
        <v>3550</v>
      </c>
      <c r="AC33" s="112"/>
      <c r="AD33" s="1146">
        <f>SUM(AD21:AE32)</f>
        <v>0</v>
      </c>
      <c r="AE33" s="1147"/>
      <c r="AF33" s="112"/>
      <c r="AG33" s="1149" t="s">
        <v>5</v>
      </c>
      <c r="AH33" s="1148"/>
      <c r="AI33" s="1189"/>
      <c r="AJ33" s="72">
        <f>SUM(AJ21:AJ32)</f>
        <v>6350</v>
      </c>
      <c r="AK33" s="112"/>
      <c r="AL33" s="306">
        <f>SUM(AL21:AL32)</f>
        <v>0</v>
      </c>
      <c r="AM33" s="111"/>
    </row>
    <row r="34" spans="3:39" ht="19.5" customHeight="1" thickBot="1">
      <c r="C34" s="17"/>
      <c r="E34" s="17"/>
      <c r="F34" s="17"/>
      <c r="G34" s="17"/>
      <c r="H34" s="17"/>
      <c r="K34" s="17"/>
      <c r="M34" s="17"/>
      <c r="O34" s="17"/>
      <c r="R34" s="17"/>
      <c r="S34" s="17"/>
      <c r="U34" s="17"/>
      <c r="W34" s="17"/>
      <c r="Z34" s="10"/>
      <c r="AB34" s="71"/>
      <c r="AE34" s="70"/>
      <c r="AG34" s="1198" t="s">
        <v>6</v>
      </c>
      <c r="AH34" s="1199"/>
      <c r="AI34" s="1200"/>
      <c r="AJ34" s="104">
        <f>E33+M33+U33+AB33+AJ33</f>
        <v>14600</v>
      </c>
      <c r="AK34" s="75"/>
      <c r="AL34" s="315">
        <f>SUM(G33+O33+W33+AD33+AL33)</f>
        <v>0</v>
      </c>
      <c r="AM34" s="76"/>
    </row>
    <row r="35" spans="2:38" ht="19.5" customHeight="1">
      <c r="B35" s="77" t="s">
        <v>134</v>
      </c>
      <c r="Z35" s="21"/>
      <c r="AB35" s="121"/>
      <c r="AE35" s="121"/>
      <c r="AH35" s="153" t="s">
        <v>384</v>
      </c>
      <c r="AJ35" s="154"/>
      <c r="AL35" s="122"/>
    </row>
    <row r="36" ht="20.25" customHeight="1"/>
  </sheetData>
  <sheetProtection/>
  <mergeCells count="89"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6.375" style="740" bestFit="1" customWidth="1"/>
    <col min="2" max="2" width="7.25390625" style="740" bestFit="1" customWidth="1"/>
    <col min="3" max="3" width="49.625" style="740" customWidth="1"/>
    <col min="4" max="4" width="6.375" style="740" bestFit="1" customWidth="1"/>
    <col min="5" max="10" width="8.625" style="740" customWidth="1"/>
    <col min="11" max="11" width="11.625" style="740" bestFit="1" customWidth="1"/>
    <col min="12" max="16384" width="9.00390625" style="740" customWidth="1"/>
  </cols>
  <sheetData>
    <row r="1" ht="17.25">
      <c r="A1" s="739" t="s">
        <v>823</v>
      </c>
    </row>
    <row r="2" spans="1:11" ht="12" customHeight="1">
      <c r="A2" s="741"/>
      <c r="B2" s="742"/>
      <c r="C2" s="742"/>
      <c r="D2" s="742"/>
      <c r="E2" s="742"/>
      <c r="F2" s="742"/>
      <c r="G2" s="742"/>
      <c r="H2" s="742"/>
      <c r="I2" s="742"/>
      <c r="J2" s="742"/>
      <c r="K2" s="743"/>
    </row>
    <row r="3" spans="1:11" ht="15" customHeight="1">
      <c r="A3" s="742"/>
      <c r="B3" s="742"/>
      <c r="C3" s="742"/>
      <c r="D3" s="744"/>
      <c r="G3" s="742"/>
      <c r="H3" s="742"/>
      <c r="I3" s="742"/>
      <c r="J3" s="742"/>
      <c r="K3" s="743" t="s">
        <v>705</v>
      </c>
    </row>
    <row r="4" spans="1:11" ht="5.25" customHeight="1" thickBot="1">
      <c r="A4" s="742"/>
      <c r="B4" s="742"/>
      <c r="C4" s="742"/>
      <c r="D4" s="744"/>
      <c r="G4" s="742"/>
      <c r="H4" s="742"/>
      <c r="I4" s="742"/>
      <c r="J4" s="742"/>
      <c r="K4" s="743"/>
    </row>
    <row r="5" spans="1:11" ht="13.5">
      <c r="A5" s="745"/>
      <c r="B5" s="746"/>
      <c r="C5" s="746"/>
      <c r="D5" s="746" t="s">
        <v>732</v>
      </c>
      <c r="E5" s="747" t="s">
        <v>733</v>
      </c>
      <c r="F5" s="747" t="s">
        <v>734</v>
      </c>
      <c r="G5" s="747" t="s">
        <v>735</v>
      </c>
      <c r="H5" s="747" t="s">
        <v>736</v>
      </c>
      <c r="I5" s="747" t="s">
        <v>737</v>
      </c>
      <c r="J5" s="748" t="s">
        <v>424</v>
      </c>
      <c r="K5" s="895" t="s">
        <v>702</v>
      </c>
    </row>
    <row r="6" spans="1:11" ht="14.25" thickBot="1">
      <c r="A6" s="749" t="s">
        <v>706</v>
      </c>
      <c r="B6" s="750"/>
      <c r="C6" s="750"/>
      <c r="D6" s="750"/>
      <c r="E6" s="751" t="s">
        <v>707</v>
      </c>
      <c r="F6" s="751" t="s">
        <v>707</v>
      </c>
      <c r="G6" s="752" t="s">
        <v>708</v>
      </c>
      <c r="H6" s="752" t="s">
        <v>709</v>
      </c>
      <c r="I6" s="752" t="s">
        <v>710</v>
      </c>
      <c r="J6" s="753" t="s">
        <v>738</v>
      </c>
      <c r="K6" s="896"/>
    </row>
    <row r="7" spans="1:11" ht="13.5">
      <c r="A7" s="865" t="s">
        <v>711</v>
      </c>
      <c r="B7" s="754" t="s">
        <v>425</v>
      </c>
      <c r="C7" s="878" t="s">
        <v>739</v>
      </c>
      <c r="D7" s="885"/>
      <c r="E7" s="755">
        <v>2.8</v>
      </c>
      <c r="F7" s="756">
        <v>2.8</v>
      </c>
      <c r="G7" s="757">
        <v>4.4</v>
      </c>
      <c r="H7" s="758">
        <v>7</v>
      </c>
      <c r="I7" s="758">
        <v>13</v>
      </c>
      <c r="J7" s="759">
        <v>3.5</v>
      </c>
      <c r="K7" s="897" t="s">
        <v>715</v>
      </c>
    </row>
    <row r="8" spans="1:11" ht="13.5">
      <c r="A8" s="866"/>
      <c r="B8" s="760" t="s">
        <v>712</v>
      </c>
      <c r="C8" s="870" t="s">
        <v>740</v>
      </c>
      <c r="D8" s="871"/>
      <c r="E8" s="761">
        <v>2.8</v>
      </c>
      <c r="F8" s="762">
        <v>2.8</v>
      </c>
      <c r="G8" s="763">
        <v>4.4</v>
      </c>
      <c r="H8" s="764">
        <v>7</v>
      </c>
      <c r="I8" s="764">
        <v>13</v>
      </c>
      <c r="J8" s="765">
        <v>3.5</v>
      </c>
      <c r="K8" s="887"/>
    </row>
    <row r="9" spans="1:11" ht="13.5">
      <c r="A9" s="866"/>
      <c r="B9" s="872" t="s">
        <v>426</v>
      </c>
      <c r="C9" s="870" t="s">
        <v>762</v>
      </c>
      <c r="D9" s="871"/>
      <c r="E9" s="761">
        <v>2.8</v>
      </c>
      <c r="F9" s="762">
        <v>2.8</v>
      </c>
      <c r="G9" s="763">
        <v>4.4</v>
      </c>
      <c r="H9" s="764">
        <v>7</v>
      </c>
      <c r="I9" s="764">
        <v>13</v>
      </c>
      <c r="J9" s="765">
        <v>3.5</v>
      </c>
      <c r="K9" s="887"/>
    </row>
    <row r="10" spans="1:11" ht="14.25" thickBot="1">
      <c r="A10" s="866"/>
      <c r="B10" s="873"/>
      <c r="C10" s="890" t="s">
        <v>741</v>
      </c>
      <c r="D10" s="766" t="s">
        <v>703</v>
      </c>
      <c r="E10" s="767">
        <v>2.8</v>
      </c>
      <c r="F10" s="768">
        <v>2.8</v>
      </c>
      <c r="G10" s="763">
        <v>4.4</v>
      </c>
      <c r="H10" s="764">
        <v>7</v>
      </c>
      <c r="I10" s="764">
        <v>13</v>
      </c>
      <c r="J10" s="765">
        <v>3.5</v>
      </c>
      <c r="K10" s="887"/>
    </row>
    <row r="11" spans="1:11" ht="14.25" thickBot="1">
      <c r="A11" s="866"/>
      <c r="B11" s="889"/>
      <c r="C11" s="878"/>
      <c r="D11" s="769" t="s">
        <v>713</v>
      </c>
      <c r="E11" s="770">
        <v>0.15</v>
      </c>
      <c r="F11" s="771">
        <v>0.15</v>
      </c>
      <c r="G11" s="772">
        <v>0.4</v>
      </c>
      <c r="H11" s="772">
        <v>0.7</v>
      </c>
      <c r="I11" s="772">
        <v>1.4</v>
      </c>
      <c r="J11" s="773">
        <v>0.4</v>
      </c>
      <c r="K11" s="887"/>
    </row>
    <row r="12" spans="1:11" ht="14.25" thickBot="1">
      <c r="A12" s="866"/>
      <c r="B12" s="872" t="s">
        <v>427</v>
      </c>
      <c r="C12" s="875" t="s">
        <v>742</v>
      </c>
      <c r="D12" s="774" t="s">
        <v>703</v>
      </c>
      <c r="E12" s="764">
        <v>2.6</v>
      </c>
      <c r="F12" s="764">
        <v>2.9</v>
      </c>
      <c r="G12" s="764">
        <v>4.4</v>
      </c>
      <c r="H12" s="764">
        <v>7</v>
      </c>
      <c r="I12" s="764">
        <v>12</v>
      </c>
      <c r="J12" s="765">
        <v>3.4</v>
      </c>
      <c r="K12" s="887"/>
    </row>
    <row r="13" spans="1:11" ht="14.25" thickBot="1">
      <c r="A13" s="866"/>
      <c r="B13" s="889"/>
      <c r="C13" s="870"/>
      <c r="D13" s="769" t="s">
        <v>713</v>
      </c>
      <c r="E13" s="775">
        <v>0.15</v>
      </c>
      <c r="F13" s="772">
        <v>0.15</v>
      </c>
      <c r="G13" s="772">
        <v>0.4</v>
      </c>
      <c r="H13" s="772">
        <v>0.7</v>
      </c>
      <c r="I13" s="772">
        <v>1.4</v>
      </c>
      <c r="J13" s="773">
        <v>0.4</v>
      </c>
      <c r="K13" s="887"/>
    </row>
    <row r="14" spans="1:11" ht="14.25" thickBot="1">
      <c r="A14" s="866"/>
      <c r="B14" s="872" t="s">
        <v>714</v>
      </c>
      <c r="C14" s="875" t="s">
        <v>743</v>
      </c>
      <c r="D14" s="774" t="s">
        <v>703</v>
      </c>
      <c r="E14" s="764">
        <v>3</v>
      </c>
      <c r="F14" s="764">
        <v>3</v>
      </c>
      <c r="G14" s="764">
        <v>4</v>
      </c>
      <c r="H14" s="764">
        <v>6.5</v>
      </c>
      <c r="I14" s="764">
        <v>10.5</v>
      </c>
      <c r="J14" s="765">
        <v>4</v>
      </c>
      <c r="K14" s="887"/>
    </row>
    <row r="15" spans="1:11" ht="14.25" thickBot="1">
      <c r="A15" s="866"/>
      <c r="B15" s="873"/>
      <c r="C15" s="870"/>
      <c r="D15" s="769" t="s">
        <v>713</v>
      </c>
      <c r="E15" s="775">
        <v>0.15</v>
      </c>
      <c r="F15" s="772">
        <v>0.15</v>
      </c>
      <c r="G15" s="772">
        <v>0.4</v>
      </c>
      <c r="H15" s="772">
        <v>0.7</v>
      </c>
      <c r="I15" s="772">
        <v>1.4</v>
      </c>
      <c r="J15" s="773">
        <v>0.4</v>
      </c>
      <c r="K15" s="887"/>
    </row>
    <row r="16" spans="1:11" ht="14.25" thickBot="1">
      <c r="A16" s="866"/>
      <c r="B16" s="873"/>
      <c r="C16" s="875" t="s">
        <v>744</v>
      </c>
      <c r="D16" s="774" t="s">
        <v>703</v>
      </c>
      <c r="E16" s="764">
        <v>2.7</v>
      </c>
      <c r="F16" s="764">
        <v>2.7</v>
      </c>
      <c r="G16" s="764">
        <v>4.1</v>
      </c>
      <c r="H16" s="764">
        <v>6.5</v>
      </c>
      <c r="I16" s="764">
        <v>12</v>
      </c>
      <c r="J16" s="765">
        <v>3.2</v>
      </c>
      <c r="K16" s="887"/>
    </row>
    <row r="17" spans="1:11" ht="14.25" thickBot="1">
      <c r="A17" s="866"/>
      <c r="B17" s="873"/>
      <c r="C17" s="890"/>
      <c r="D17" s="769" t="s">
        <v>704</v>
      </c>
      <c r="E17" s="776">
        <v>0.15</v>
      </c>
      <c r="F17" s="777">
        <v>0.15</v>
      </c>
      <c r="G17" s="777">
        <v>0.4</v>
      </c>
      <c r="H17" s="777">
        <v>0.7</v>
      </c>
      <c r="I17" s="777">
        <v>1.4</v>
      </c>
      <c r="J17" s="778">
        <v>0.4</v>
      </c>
      <c r="K17" s="888"/>
    </row>
    <row r="18" spans="1:11" ht="14.25" thickBot="1">
      <c r="A18" s="866"/>
      <c r="B18" s="891" t="s">
        <v>745</v>
      </c>
      <c r="C18" s="875" t="s">
        <v>746</v>
      </c>
      <c r="D18" s="774" t="s">
        <v>703</v>
      </c>
      <c r="E18" s="764">
        <v>2.6</v>
      </c>
      <c r="F18" s="764">
        <v>2.9</v>
      </c>
      <c r="G18" s="764">
        <v>4.4</v>
      </c>
      <c r="H18" s="764">
        <v>7</v>
      </c>
      <c r="I18" s="764">
        <v>12</v>
      </c>
      <c r="J18" s="779">
        <v>3.4</v>
      </c>
      <c r="K18" s="893"/>
    </row>
    <row r="19" spans="1:11" ht="14.25" thickBot="1">
      <c r="A19" s="867"/>
      <c r="B19" s="892"/>
      <c r="C19" s="876"/>
      <c r="D19" s="769" t="s">
        <v>704</v>
      </c>
      <c r="E19" s="776">
        <v>0.25</v>
      </c>
      <c r="F19" s="777">
        <v>0.25</v>
      </c>
      <c r="G19" s="780">
        <v>0.5</v>
      </c>
      <c r="H19" s="780">
        <v>0.8</v>
      </c>
      <c r="I19" s="780">
        <v>1.5</v>
      </c>
      <c r="J19" s="781">
        <v>0.5</v>
      </c>
      <c r="K19" s="894"/>
    </row>
    <row r="20" spans="1:11" ht="13.5">
      <c r="A20" s="865" t="s">
        <v>716</v>
      </c>
      <c r="B20" s="782" t="s">
        <v>717</v>
      </c>
      <c r="C20" s="868" t="s">
        <v>747</v>
      </c>
      <c r="D20" s="885"/>
      <c r="E20" s="783">
        <v>2.8</v>
      </c>
      <c r="F20" s="784">
        <v>2.8</v>
      </c>
      <c r="G20" s="785">
        <v>4.5</v>
      </c>
      <c r="H20" s="786">
        <v>8</v>
      </c>
      <c r="I20" s="786">
        <v>14</v>
      </c>
      <c r="J20" s="787">
        <v>3.8</v>
      </c>
      <c r="K20" s="886" t="s">
        <v>715</v>
      </c>
    </row>
    <row r="21" spans="1:11" ht="13.5">
      <c r="A21" s="866"/>
      <c r="B21" s="872" t="s">
        <v>718</v>
      </c>
      <c r="C21" s="870" t="s">
        <v>748</v>
      </c>
      <c r="D21" s="871"/>
      <c r="E21" s="788">
        <v>2.8</v>
      </c>
      <c r="F21" s="789">
        <v>2.8</v>
      </c>
      <c r="G21" s="790">
        <v>4.5</v>
      </c>
      <c r="H21" s="791">
        <v>8.5</v>
      </c>
      <c r="I21" s="791">
        <v>16.5</v>
      </c>
      <c r="J21" s="792">
        <v>3.8</v>
      </c>
      <c r="K21" s="887"/>
    </row>
    <row r="22" spans="1:11" ht="13.5">
      <c r="A22" s="866"/>
      <c r="B22" s="873"/>
      <c r="C22" s="870" t="s">
        <v>749</v>
      </c>
      <c r="D22" s="871"/>
      <c r="E22" s="788">
        <v>2.8</v>
      </c>
      <c r="F22" s="789">
        <v>2.8</v>
      </c>
      <c r="G22" s="790">
        <v>4.5</v>
      </c>
      <c r="H22" s="791">
        <v>8.5</v>
      </c>
      <c r="I22" s="791">
        <v>16.5</v>
      </c>
      <c r="J22" s="792">
        <v>3.8</v>
      </c>
      <c r="K22" s="887"/>
    </row>
    <row r="23" spans="1:11" ht="13.5">
      <c r="A23" s="866"/>
      <c r="B23" s="873"/>
      <c r="C23" s="870" t="s">
        <v>750</v>
      </c>
      <c r="D23" s="871"/>
      <c r="E23" s="788">
        <v>2.8</v>
      </c>
      <c r="F23" s="789">
        <v>2.8</v>
      </c>
      <c r="G23" s="790">
        <v>4.5</v>
      </c>
      <c r="H23" s="791">
        <v>8.5</v>
      </c>
      <c r="I23" s="791">
        <v>16.5</v>
      </c>
      <c r="J23" s="792">
        <v>3.8</v>
      </c>
      <c r="K23" s="887"/>
    </row>
    <row r="24" spans="1:11" ht="13.5">
      <c r="A24" s="866"/>
      <c r="B24" s="873"/>
      <c r="C24" s="870" t="s">
        <v>751</v>
      </c>
      <c r="D24" s="871"/>
      <c r="E24" s="788">
        <v>2.8</v>
      </c>
      <c r="F24" s="789">
        <v>2.8</v>
      </c>
      <c r="G24" s="790">
        <v>4.5</v>
      </c>
      <c r="H24" s="791">
        <v>8.5</v>
      </c>
      <c r="I24" s="791">
        <v>16.5</v>
      </c>
      <c r="J24" s="792">
        <v>3.8</v>
      </c>
      <c r="K24" s="887"/>
    </row>
    <row r="25" spans="1:11" ht="13.5">
      <c r="A25" s="866"/>
      <c r="B25" s="889"/>
      <c r="C25" s="870" t="s">
        <v>752</v>
      </c>
      <c r="D25" s="871"/>
      <c r="E25" s="788">
        <v>2.8</v>
      </c>
      <c r="F25" s="789">
        <v>2.8</v>
      </c>
      <c r="G25" s="790">
        <v>4.5</v>
      </c>
      <c r="H25" s="791">
        <v>8.4</v>
      </c>
      <c r="I25" s="791">
        <v>15</v>
      </c>
      <c r="J25" s="792">
        <v>3.8</v>
      </c>
      <c r="K25" s="887"/>
    </row>
    <row r="26" spans="1:11" ht="13.5">
      <c r="A26" s="866"/>
      <c r="B26" s="872" t="s">
        <v>719</v>
      </c>
      <c r="C26" s="870" t="s">
        <v>753</v>
      </c>
      <c r="D26" s="871"/>
      <c r="E26" s="788">
        <v>2.8</v>
      </c>
      <c r="F26" s="789">
        <v>2.8</v>
      </c>
      <c r="G26" s="790">
        <v>4.5</v>
      </c>
      <c r="H26" s="791">
        <v>8.5</v>
      </c>
      <c r="I26" s="791">
        <v>16</v>
      </c>
      <c r="J26" s="792">
        <v>5</v>
      </c>
      <c r="K26" s="887"/>
    </row>
    <row r="27" spans="1:11" ht="13.5">
      <c r="A27" s="866"/>
      <c r="B27" s="873"/>
      <c r="C27" s="870" t="s">
        <v>754</v>
      </c>
      <c r="D27" s="871"/>
      <c r="E27" s="788">
        <v>2.8</v>
      </c>
      <c r="F27" s="789">
        <v>2.8</v>
      </c>
      <c r="G27" s="790">
        <v>4.5</v>
      </c>
      <c r="H27" s="791">
        <v>8.5</v>
      </c>
      <c r="I27" s="791">
        <v>16.5</v>
      </c>
      <c r="J27" s="792">
        <v>4.5</v>
      </c>
      <c r="K27" s="887"/>
    </row>
    <row r="28" spans="1:11" ht="13.5">
      <c r="A28" s="866"/>
      <c r="B28" s="873"/>
      <c r="C28" s="870" t="s">
        <v>755</v>
      </c>
      <c r="D28" s="871"/>
      <c r="E28" s="788">
        <v>2.8</v>
      </c>
      <c r="F28" s="789">
        <v>2.8</v>
      </c>
      <c r="G28" s="790">
        <v>4.5</v>
      </c>
      <c r="H28" s="791">
        <v>8.5</v>
      </c>
      <c r="I28" s="791">
        <v>17</v>
      </c>
      <c r="J28" s="792">
        <v>4.5</v>
      </c>
      <c r="K28" s="887"/>
    </row>
    <row r="29" spans="1:11" ht="14.25" thickBot="1">
      <c r="A29" s="866"/>
      <c r="B29" s="873"/>
      <c r="C29" s="877" t="s">
        <v>756</v>
      </c>
      <c r="D29" s="793" t="s">
        <v>703</v>
      </c>
      <c r="E29" s="794">
        <v>2.8</v>
      </c>
      <c r="F29" s="795">
        <v>2.8</v>
      </c>
      <c r="G29" s="790">
        <v>4.5</v>
      </c>
      <c r="H29" s="791">
        <v>8.5</v>
      </c>
      <c r="I29" s="791">
        <v>17</v>
      </c>
      <c r="J29" s="792">
        <v>4.5</v>
      </c>
      <c r="K29" s="887"/>
    </row>
    <row r="30" spans="1:11" ht="14.25" thickBot="1">
      <c r="A30" s="866"/>
      <c r="B30" s="873"/>
      <c r="C30" s="878"/>
      <c r="D30" s="769" t="s">
        <v>713</v>
      </c>
      <c r="E30" s="879" t="s">
        <v>720</v>
      </c>
      <c r="F30" s="880"/>
      <c r="G30" s="881"/>
      <c r="H30" s="881"/>
      <c r="I30" s="881"/>
      <c r="J30" s="882"/>
      <c r="K30" s="887"/>
    </row>
    <row r="31" spans="1:11" ht="14.25" thickBot="1">
      <c r="A31" s="867"/>
      <c r="B31" s="874"/>
      <c r="C31" s="883" t="s">
        <v>721</v>
      </c>
      <c r="D31" s="884"/>
      <c r="E31" s="796">
        <v>2.8</v>
      </c>
      <c r="F31" s="796">
        <v>2.8</v>
      </c>
      <c r="G31" s="797">
        <v>5.2</v>
      </c>
      <c r="H31" s="797">
        <v>9.3</v>
      </c>
      <c r="I31" s="797">
        <v>18</v>
      </c>
      <c r="J31" s="798">
        <v>5</v>
      </c>
      <c r="K31" s="887"/>
    </row>
    <row r="32" spans="1:11" ht="13.5">
      <c r="A32" s="865" t="s">
        <v>722</v>
      </c>
      <c r="B32" s="782" t="s">
        <v>723</v>
      </c>
      <c r="C32" s="868" t="s">
        <v>724</v>
      </c>
      <c r="D32" s="869"/>
      <c r="E32" s="755">
        <v>2.8</v>
      </c>
      <c r="F32" s="756">
        <v>2.8</v>
      </c>
      <c r="G32" s="799">
        <v>4.6</v>
      </c>
      <c r="H32" s="800">
        <v>8.5</v>
      </c>
      <c r="I32" s="800">
        <v>16.5</v>
      </c>
      <c r="J32" s="801">
        <v>3.8</v>
      </c>
      <c r="K32" s="887"/>
    </row>
    <row r="33" spans="1:11" ht="13.5">
      <c r="A33" s="866"/>
      <c r="B33" s="760" t="s">
        <v>725</v>
      </c>
      <c r="C33" s="870" t="s">
        <v>757</v>
      </c>
      <c r="D33" s="871"/>
      <c r="E33" s="761">
        <v>2.8</v>
      </c>
      <c r="F33" s="762">
        <v>2.8</v>
      </c>
      <c r="G33" s="763">
        <v>4.6</v>
      </c>
      <c r="H33" s="764">
        <v>8.5</v>
      </c>
      <c r="I33" s="764">
        <v>16.5</v>
      </c>
      <c r="J33" s="765">
        <v>3.8</v>
      </c>
      <c r="K33" s="887"/>
    </row>
    <row r="34" spans="1:11" ht="13.5">
      <c r="A34" s="866"/>
      <c r="B34" s="760" t="s">
        <v>726</v>
      </c>
      <c r="C34" s="870" t="s">
        <v>758</v>
      </c>
      <c r="D34" s="871"/>
      <c r="E34" s="761">
        <v>2.8</v>
      </c>
      <c r="F34" s="762">
        <v>2.8</v>
      </c>
      <c r="G34" s="763">
        <v>4.6</v>
      </c>
      <c r="H34" s="764">
        <v>8.5</v>
      </c>
      <c r="I34" s="764">
        <v>16.5</v>
      </c>
      <c r="J34" s="765">
        <v>3.8</v>
      </c>
      <c r="K34" s="887"/>
    </row>
    <row r="35" spans="1:11" ht="13.5">
      <c r="A35" s="866"/>
      <c r="B35" s="760" t="s">
        <v>727</v>
      </c>
      <c r="C35" s="870" t="s">
        <v>759</v>
      </c>
      <c r="D35" s="871"/>
      <c r="E35" s="761">
        <v>2.8</v>
      </c>
      <c r="F35" s="762">
        <v>2.8</v>
      </c>
      <c r="G35" s="763">
        <v>4.6</v>
      </c>
      <c r="H35" s="764">
        <v>8.5</v>
      </c>
      <c r="I35" s="764">
        <v>16.4</v>
      </c>
      <c r="J35" s="765">
        <v>3.8</v>
      </c>
      <c r="K35" s="887"/>
    </row>
    <row r="36" spans="1:11" ht="14.25" thickBot="1">
      <c r="A36" s="866"/>
      <c r="B36" s="872" t="s">
        <v>728</v>
      </c>
      <c r="C36" s="875" t="s">
        <v>760</v>
      </c>
      <c r="D36" s="793" t="s">
        <v>703</v>
      </c>
      <c r="E36" s="767">
        <v>2.8</v>
      </c>
      <c r="F36" s="768">
        <v>2.8</v>
      </c>
      <c r="G36" s="763">
        <v>5</v>
      </c>
      <c r="H36" s="764">
        <v>9</v>
      </c>
      <c r="I36" s="764">
        <v>18</v>
      </c>
      <c r="J36" s="765">
        <v>4</v>
      </c>
      <c r="K36" s="887"/>
    </row>
    <row r="37" spans="1:11" ht="14.25" thickBot="1">
      <c r="A37" s="866"/>
      <c r="B37" s="873"/>
      <c r="C37" s="870"/>
      <c r="D37" s="769" t="s">
        <v>713</v>
      </c>
      <c r="E37" s="802">
        <v>0.35</v>
      </c>
      <c r="F37" s="803">
        <v>0.35</v>
      </c>
      <c r="G37" s="775">
        <v>0.65</v>
      </c>
      <c r="H37" s="772">
        <v>1.4</v>
      </c>
      <c r="I37" s="772">
        <v>2.5</v>
      </c>
      <c r="J37" s="773">
        <v>0.55</v>
      </c>
      <c r="K37" s="887"/>
    </row>
    <row r="38" spans="1:11" ht="14.25" thickBot="1">
      <c r="A38" s="866"/>
      <c r="B38" s="873"/>
      <c r="C38" s="875" t="s">
        <v>761</v>
      </c>
      <c r="D38" s="804" t="s">
        <v>703</v>
      </c>
      <c r="E38" s="805">
        <v>2.8</v>
      </c>
      <c r="F38" s="806">
        <v>2.8</v>
      </c>
      <c r="G38" s="763">
        <v>5</v>
      </c>
      <c r="H38" s="764">
        <v>10</v>
      </c>
      <c r="I38" s="764">
        <v>20</v>
      </c>
      <c r="J38" s="765">
        <v>5</v>
      </c>
      <c r="K38" s="887"/>
    </row>
    <row r="39" spans="1:11" ht="14.25" thickBot="1">
      <c r="A39" s="867"/>
      <c r="B39" s="874"/>
      <c r="C39" s="876"/>
      <c r="D39" s="769" t="s">
        <v>713</v>
      </c>
      <c r="E39" s="807">
        <v>0.35</v>
      </c>
      <c r="F39" s="808">
        <v>0.35</v>
      </c>
      <c r="G39" s="780">
        <v>0.65</v>
      </c>
      <c r="H39" s="780">
        <v>1.4</v>
      </c>
      <c r="I39" s="780">
        <v>2.5</v>
      </c>
      <c r="J39" s="809">
        <v>0.55</v>
      </c>
      <c r="K39" s="888"/>
    </row>
    <row r="40" spans="1:11" ht="13.5">
      <c r="A40" s="810" t="s">
        <v>729</v>
      </c>
      <c r="J40" s="863" t="s">
        <v>834</v>
      </c>
      <c r="K40" s="864"/>
    </row>
    <row r="41" ht="13.5">
      <c r="A41" s="810" t="s">
        <v>730</v>
      </c>
    </row>
    <row r="42" ht="13.5">
      <c r="K42" s="743" t="s">
        <v>731</v>
      </c>
    </row>
    <row r="43" ht="13.5">
      <c r="I43" s="811"/>
    </row>
  </sheetData>
  <sheetProtection/>
  <mergeCells count="41"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  <mergeCell ref="B14:B17"/>
    <mergeCell ref="C14:C15"/>
    <mergeCell ref="C16:C17"/>
    <mergeCell ref="B18:B19"/>
    <mergeCell ref="C18:C19"/>
    <mergeCell ref="K18:K19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C26:D26"/>
    <mergeCell ref="C27:D27"/>
    <mergeCell ref="C28:D28"/>
    <mergeCell ref="C29:C30"/>
    <mergeCell ref="E30:J30"/>
    <mergeCell ref="C31:D31"/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0.74609375" style="325" customWidth="1"/>
    <col min="2" max="2" width="0.5" style="325" customWidth="1"/>
    <col min="3" max="3" width="13.875" style="325" customWidth="1"/>
    <col min="4" max="4" width="0.74609375" style="325" customWidth="1"/>
    <col min="5" max="18" width="9.125" style="325" customWidth="1"/>
    <col min="19" max="19" width="1.75390625" style="325" customWidth="1"/>
    <col min="20" max="24" width="9.25390625" style="325" customWidth="1"/>
    <col min="25" max="16384" width="9.00390625" style="325" customWidth="1"/>
  </cols>
  <sheetData>
    <row r="1" spans="3:18" ht="16.5" customHeight="1">
      <c r="C1" s="912" t="s">
        <v>416</v>
      </c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</row>
    <row r="2" spans="3:18" ht="5.25" customHeight="1"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</row>
    <row r="3" spans="2:18" ht="24" customHeight="1">
      <c r="B3" s="899" t="s">
        <v>417</v>
      </c>
      <c r="C3" s="923"/>
      <c r="D3" s="900"/>
      <c r="E3" s="909"/>
      <c r="F3" s="905"/>
      <c r="G3" s="905"/>
      <c r="H3" s="906"/>
      <c r="I3" s="899" t="s">
        <v>12</v>
      </c>
      <c r="J3" s="900"/>
      <c r="K3" s="905"/>
      <c r="L3" s="905"/>
      <c r="M3" s="906"/>
      <c r="N3" s="899" t="s">
        <v>420</v>
      </c>
      <c r="O3" s="900"/>
      <c r="P3" s="924"/>
      <c r="Q3" s="925"/>
      <c r="R3" s="926"/>
    </row>
    <row r="4" spans="2:18" ht="24" customHeight="1">
      <c r="B4" s="899" t="s">
        <v>418</v>
      </c>
      <c r="C4" s="923"/>
      <c r="D4" s="900"/>
      <c r="E4" s="914"/>
      <c r="F4" s="915"/>
      <c r="G4" s="915"/>
      <c r="H4" s="916"/>
      <c r="I4" s="920" t="s">
        <v>419</v>
      </c>
      <c r="J4" s="922"/>
      <c r="K4" s="909"/>
      <c r="L4" s="905"/>
      <c r="M4" s="906"/>
      <c r="N4" s="899" t="s">
        <v>16</v>
      </c>
      <c r="O4" s="900"/>
      <c r="P4" s="927">
        <f>R30</f>
        <v>0</v>
      </c>
      <c r="Q4" s="928"/>
      <c r="R4" s="929"/>
    </row>
    <row r="5" spans="2:18" ht="9.75" customHeight="1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</row>
    <row r="6" spans="2:18" ht="18.75" customHeight="1">
      <c r="B6" s="917" t="s">
        <v>415</v>
      </c>
      <c r="C6" s="918"/>
      <c r="D6" s="919"/>
      <c r="E6" s="901" t="s">
        <v>387</v>
      </c>
      <c r="F6" s="902"/>
      <c r="G6" s="903" t="s">
        <v>388</v>
      </c>
      <c r="H6" s="904"/>
      <c r="I6" s="907" t="s">
        <v>389</v>
      </c>
      <c r="J6" s="908"/>
      <c r="K6" s="907" t="s">
        <v>390</v>
      </c>
      <c r="L6" s="908"/>
      <c r="M6" s="903" t="s">
        <v>391</v>
      </c>
      <c r="N6" s="904"/>
      <c r="O6" s="907" t="s">
        <v>392</v>
      </c>
      <c r="P6" s="908"/>
      <c r="Q6" s="903" t="s">
        <v>393</v>
      </c>
      <c r="R6" s="908"/>
    </row>
    <row r="7" spans="2:18" s="357" customFormat="1" ht="18.75" customHeight="1">
      <c r="B7" s="920"/>
      <c r="C7" s="921"/>
      <c r="D7" s="922"/>
      <c r="E7" s="358" t="s">
        <v>421</v>
      </c>
      <c r="F7" s="387" t="s">
        <v>422</v>
      </c>
      <c r="G7" s="358" t="s">
        <v>421</v>
      </c>
      <c r="H7" s="387" t="s">
        <v>422</v>
      </c>
      <c r="I7" s="358" t="s">
        <v>421</v>
      </c>
      <c r="J7" s="387" t="s">
        <v>422</v>
      </c>
      <c r="K7" s="358" t="s">
        <v>421</v>
      </c>
      <c r="L7" s="387" t="s">
        <v>422</v>
      </c>
      <c r="M7" s="708" t="s">
        <v>421</v>
      </c>
      <c r="N7" s="387" t="s">
        <v>422</v>
      </c>
      <c r="O7" s="358" t="s">
        <v>421</v>
      </c>
      <c r="P7" s="387" t="s">
        <v>422</v>
      </c>
      <c r="Q7" s="358" t="s">
        <v>421</v>
      </c>
      <c r="R7" s="387" t="s">
        <v>422</v>
      </c>
    </row>
    <row r="8" spans="2:18" ht="18.75" customHeight="1">
      <c r="B8" s="340"/>
      <c r="C8" s="399" t="s">
        <v>394</v>
      </c>
      <c r="D8" s="341"/>
      <c r="E8" s="359">
        <f>'桑名'!J16</f>
        <v>27750</v>
      </c>
      <c r="F8" s="360">
        <f>'桑名'!K16</f>
        <v>0</v>
      </c>
      <c r="G8" s="361">
        <f>'桑名'!O16</f>
        <v>0</v>
      </c>
      <c r="H8" s="380">
        <f>'桑名'!P16</f>
        <v>0</v>
      </c>
      <c r="I8" s="359">
        <f>'桑名'!T16</f>
        <v>12000</v>
      </c>
      <c r="J8" s="360">
        <f>'桑名'!U16</f>
        <v>0</v>
      </c>
      <c r="K8" s="359">
        <f>'桑名'!Y16</f>
        <v>2500</v>
      </c>
      <c r="L8" s="360">
        <f>'桑名'!Z16</f>
        <v>0</v>
      </c>
      <c r="M8" s="361"/>
      <c r="N8" s="362"/>
      <c r="O8" s="359"/>
      <c r="P8" s="360"/>
      <c r="Q8" s="361">
        <f>SUM(E8+G8+I8+K8+M8+O8)</f>
        <v>42250</v>
      </c>
      <c r="R8" s="382">
        <f>SUM(F8+H8+J8+L8+N8+P8)</f>
        <v>0</v>
      </c>
    </row>
    <row r="9" spans="2:18" ht="18.75" customHeight="1">
      <c r="B9" s="340"/>
      <c r="C9" s="399" t="s">
        <v>395</v>
      </c>
      <c r="D9" s="341"/>
      <c r="E9" s="359">
        <f>'桑名'!E21</f>
        <v>4150</v>
      </c>
      <c r="F9" s="360">
        <f>'桑名'!F21</f>
        <v>0</v>
      </c>
      <c r="G9" s="361">
        <f>'桑名'!O21</f>
        <v>0</v>
      </c>
      <c r="H9" s="380">
        <f>'桑名'!P21</f>
        <v>0</v>
      </c>
      <c r="I9" s="359"/>
      <c r="J9" s="360"/>
      <c r="K9" s="359">
        <f>'桑名'!Y21</f>
        <v>350</v>
      </c>
      <c r="L9" s="360">
        <f>'桑名'!Z19</f>
        <v>0</v>
      </c>
      <c r="M9" s="361"/>
      <c r="N9" s="362"/>
      <c r="O9" s="359"/>
      <c r="P9" s="360"/>
      <c r="Q9" s="361">
        <f aca="true" t="shared" si="0" ref="Q9:Q29">SUM(E9+G9+I9+K9+M9+O9)</f>
        <v>4500</v>
      </c>
      <c r="R9" s="382">
        <f>SUM(F9+H9+J9+L9+N9+P9)</f>
        <v>0</v>
      </c>
    </row>
    <row r="10" spans="2:18" ht="18.75" customHeight="1">
      <c r="B10" s="338"/>
      <c r="C10" s="400" t="s">
        <v>396</v>
      </c>
      <c r="D10" s="336"/>
      <c r="E10" s="363">
        <f>'桑名'!J29</f>
        <v>9500</v>
      </c>
      <c r="F10" s="364">
        <f>'桑名'!K29</f>
        <v>0</v>
      </c>
      <c r="G10" s="365"/>
      <c r="H10" s="381"/>
      <c r="I10" s="363"/>
      <c r="J10" s="364"/>
      <c r="K10" s="363">
        <f>'桑名'!Y29</f>
        <v>850</v>
      </c>
      <c r="L10" s="364">
        <f>'桑名'!Z29</f>
        <v>0</v>
      </c>
      <c r="M10" s="365"/>
      <c r="N10" s="366"/>
      <c r="O10" s="363"/>
      <c r="P10" s="364"/>
      <c r="Q10" s="361">
        <f t="shared" si="0"/>
        <v>10350</v>
      </c>
      <c r="R10" s="382">
        <f aca="true" t="shared" si="1" ref="R10:R29">SUM(F10+H10+J10+L10+N10+P10)</f>
        <v>0</v>
      </c>
    </row>
    <row r="11" spans="2:18" ht="18.75" customHeight="1">
      <c r="B11" s="338"/>
      <c r="C11" s="400" t="s">
        <v>621</v>
      </c>
      <c r="D11" s="336"/>
      <c r="E11" s="363">
        <f>'桑名'!E33</f>
        <v>1300</v>
      </c>
      <c r="F11" s="364">
        <f>'桑名'!F33</f>
        <v>0</v>
      </c>
      <c r="G11" s="365"/>
      <c r="H11" s="381"/>
      <c r="I11" s="363"/>
      <c r="J11" s="364"/>
      <c r="K11" s="363"/>
      <c r="L11" s="364"/>
      <c r="M11" s="365"/>
      <c r="N11" s="366"/>
      <c r="O11" s="363"/>
      <c r="P11" s="364"/>
      <c r="Q11" s="361">
        <f>SUM(E11+G11+I11+K11+M11+O11)</f>
        <v>1300</v>
      </c>
      <c r="R11" s="382">
        <f>SUM(F11+H11+J11+L11+N11+P11)</f>
        <v>0</v>
      </c>
    </row>
    <row r="12" spans="2:18" ht="18.75" customHeight="1">
      <c r="B12" s="338"/>
      <c r="C12" s="400" t="s">
        <v>397</v>
      </c>
      <c r="D12" s="342"/>
      <c r="E12" s="363">
        <f>'四日市'!J25</f>
        <v>57950</v>
      </c>
      <c r="F12" s="364">
        <f>'四日市'!K25</f>
        <v>0</v>
      </c>
      <c r="G12" s="365">
        <f>'四日市'!O25</f>
        <v>11550</v>
      </c>
      <c r="H12" s="381">
        <f>'四日市'!P25</f>
        <v>0</v>
      </c>
      <c r="I12" s="363">
        <f>'四日市'!T25</f>
        <v>13200</v>
      </c>
      <c r="J12" s="364">
        <f>'四日市'!U25</f>
        <v>0</v>
      </c>
      <c r="K12" s="363">
        <f>'四日市'!Y25</f>
        <v>5550</v>
      </c>
      <c r="L12" s="364">
        <f>'四日市'!Z25</f>
        <v>0</v>
      </c>
      <c r="M12" s="365"/>
      <c r="N12" s="366"/>
      <c r="O12" s="363"/>
      <c r="P12" s="364"/>
      <c r="Q12" s="361">
        <f t="shared" si="0"/>
        <v>88250</v>
      </c>
      <c r="R12" s="382">
        <f t="shared" si="1"/>
        <v>0</v>
      </c>
    </row>
    <row r="13" spans="2:18" ht="18.75" customHeight="1">
      <c r="B13" s="338"/>
      <c r="C13" s="400" t="s">
        <v>398</v>
      </c>
      <c r="D13" s="336"/>
      <c r="E13" s="363">
        <f>'四日市'!J33</f>
        <v>12050</v>
      </c>
      <c r="F13" s="364">
        <f>'四日市'!K33</f>
        <v>0</v>
      </c>
      <c r="G13" s="365">
        <f>'四日市'!O33</f>
        <v>800</v>
      </c>
      <c r="H13" s="381">
        <f>'四日市'!P33</f>
        <v>0</v>
      </c>
      <c r="I13" s="363">
        <f>'四日市'!T33</f>
        <v>2250</v>
      </c>
      <c r="J13" s="364">
        <f>'四日市'!U33</f>
        <v>0</v>
      </c>
      <c r="K13" s="363">
        <f>'四日市'!Y33</f>
        <v>550</v>
      </c>
      <c r="L13" s="364">
        <f>'四日市'!Z33</f>
        <v>0</v>
      </c>
      <c r="M13" s="365"/>
      <c r="N13" s="366"/>
      <c r="O13" s="363"/>
      <c r="P13" s="364"/>
      <c r="Q13" s="361">
        <f t="shared" si="0"/>
        <v>15650</v>
      </c>
      <c r="R13" s="382">
        <f t="shared" si="1"/>
        <v>0</v>
      </c>
    </row>
    <row r="14" spans="2:18" ht="18.75" customHeight="1">
      <c r="B14" s="338"/>
      <c r="C14" s="400" t="s">
        <v>399</v>
      </c>
      <c r="D14" s="336"/>
      <c r="E14" s="363">
        <f>'鈴鹿'!E23</f>
        <v>33850</v>
      </c>
      <c r="F14" s="364">
        <f>'鈴鹿'!F23</f>
        <v>0</v>
      </c>
      <c r="G14" s="365">
        <f>'鈴鹿'!O23</f>
        <v>7000</v>
      </c>
      <c r="H14" s="381">
        <f>'鈴鹿'!P23</f>
        <v>0</v>
      </c>
      <c r="I14" s="363">
        <f>'鈴鹿'!T23</f>
        <v>11550</v>
      </c>
      <c r="J14" s="364">
        <f>'鈴鹿'!U23</f>
        <v>0</v>
      </c>
      <c r="K14" s="363">
        <f>'鈴鹿'!Y23</f>
        <v>2750</v>
      </c>
      <c r="L14" s="364">
        <f>'鈴鹿'!Z23</f>
        <v>0</v>
      </c>
      <c r="M14" s="365"/>
      <c r="N14" s="366"/>
      <c r="O14" s="363">
        <f>'鈴鹿'!J23</f>
        <v>0</v>
      </c>
      <c r="P14" s="364">
        <f>'鈴鹿'!K7</f>
        <v>0</v>
      </c>
      <c r="Q14" s="361">
        <f t="shared" si="0"/>
        <v>55150</v>
      </c>
      <c r="R14" s="382">
        <f t="shared" si="1"/>
        <v>0</v>
      </c>
    </row>
    <row r="15" spans="2:18" s="327" customFormat="1" ht="18.75" customHeight="1">
      <c r="B15" s="339"/>
      <c r="C15" s="401" t="s">
        <v>400</v>
      </c>
      <c r="D15" s="337"/>
      <c r="E15" s="367">
        <f>'鈴鹿'!J33</f>
        <v>9550</v>
      </c>
      <c r="F15" s="368">
        <f>'鈴鹿'!K33</f>
        <v>0</v>
      </c>
      <c r="G15" s="369"/>
      <c r="H15" s="370"/>
      <c r="I15" s="367">
        <f>'鈴鹿'!T33</f>
        <v>2750</v>
      </c>
      <c r="J15" s="368">
        <f>'鈴鹿'!U33</f>
        <v>0</v>
      </c>
      <c r="K15" s="367">
        <f>'鈴鹿'!Y33</f>
        <v>850</v>
      </c>
      <c r="L15" s="368">
        <f>'鈴鹿'!Z33</f>
        <v>0</v>
      </c>
      <c r="M15" s="369"/>
      <c r="N15" s="371"/>
      <c r="O15" s="367"/>
      <c r="P15" s="368"/>
      <c r="Q15" s="361">
        <f t="shared" si="0"/>
        <v>13150</v>
      </c>
      <c r="R15" s="382">
        <f t="shared" si="1"/>
        <v>0</v>
      </c>
    </row>
    <row r="16" spans="2:18" s="327" customFormat="1" ht="18.75" customHeight="1">
      <c r="B16" s="339"/>
      <c r="C16" s="401" t="s">
        <v>401</v>
      </c>
      <c r="D16" s="337"/>
      <c r="E16" s="367">
        <f>'津'!J30</f>
        <v>49850</v>
      </c>
      <c r="F16" s="368">
        <f>'津'!K30</f>
        <v>0</v>
      </c>
      <c r="G16" s="369">
        <f>'津'!O22</f>
        <v>6250</v>
      </c>
      <c r="H16" s="384">
        <f>'津'!P22</f>
        <v>0</v>
      </c>
      <c r="I16" s="367">
        <f>'津'!T30</f>
        <v>20300</v>
      </c>
      <c r="J16" s="368">
        <f>'津'!U30</f>
        <v>0</v>
      </c>
      <c r="K16" s="367">
        <f>'津'!Y30</f>
        <v>7300</v>
      </c>
      <c r="L16" s="368">
        <f>'津'!Z30</f>
        <v>0</v>
      </c>
      <c r="M16" s="369">
        <f>'津'!O28</f>
        <v>700</v>
      </c>
      <c r="N16" s="371">
        <f>'津'!P28</f>
        <v>0</v>
      </c>
      <c r="O16" s="367">
        <f>'津'!O29</f>
        <v>2250</v>
      </c>
      <c r="P16" s="368">
        <f>'津'!P29</f>
        <v>0</v>
      </c>
      <c r="Q16" s="361">
        <f t="shared" si="0"/>
        <v>86650</v>
      </c>
      <c r="R16" s="382">
        <f t="shared" si="1"/>
        <v>0</v>
      </c>
    </row>
    <row r="17" spans="2:18" s="327" customFormat="1" ht="18.75" customHeight="1">
      <c r="B17" s="339"/>
      <c r="C17" s="401" t="s">
        <v>402</v>
      </c>
      <c r="D17" s="337"/>
      <c r="E17" s="367">
        <f>'松阪'!J16</f>
        <v>28400</v>
      </c>
      <c r="F17" s="368">
        <f>'松阪'!K16</f>
        <v>0</v>
      </c>
      <c r="G17" s="369">
        <f>'松阪'!O16</f>
        <v>3200</v>
      </c>
      <c r="H17" s="384">
        <f>'松阪'!P16</f>
        <v>0</v>
      </c>
      <c r="I17" s="367">
        <f>'松阪'!T16</f>
        <v>10500</v>
      </c>
      <c r="J17" s="368">
        <f>'松阪'!U16</f>
        <v>0</v>
      </c>
      <c r="K17" s="367">
        <f>'松阪'!Y16</f>
        <v>5100</v>
      </c>
      <c r="L17" s="368">
        <f>'松阪'!Z16</f>
        <v>0</v>
      </c>
      <c r="M17" s="369"/>
      <c r="N17" s="371"/>
      <c r="O17" s="367"/>
      <c r="P17" s="368">
        <f>'松阪'!P13</f>
        <v>0</v>
      </c>
      <c r="Q17" s="361">
        <f t="shared" si="0"/>
        <v>47200</v>
      </c>
      <c r="R17" s="382">
        <f t="shared" si="1"/>
        <v>0</v>
      </c>
    </row>
    <row r="18" spans="2:18" s="327" customFormat="1" ht="18.75" customHeight="1">
      <c r="B18" s="339"/>
      <c r="C18" s="401" t="s">
        <v>403</v>
      </c>
      <c r="D18" s="337"/>
      <c r="E18" s="367">
        <f>'松阪'!E34+'松阪'!J34</f>
        <v>7550</v>
      </c>
      <c r="F18" s="368">
        <f>'松阪'!F34+'松阪'!K34</f>
        <v>0</v>
      </c>
      <c r="G18" s="369">
        <f>'松阪'!O34</f>
        <v>0</v>
      </c>
      <c r="H18" s="384">
        <f>'松阪'!P34</f>
        <v>0</v>
      </c>
      <c r="I18" s="367">
        <f>'松阪'!T34</f>
        <v>2850</v>
      </c>
      <c r="J18" s="368">
        <f>'松阪'!U34</f>
        <v>0</v>
      </c>
      <c r="K18" s="367">
        <f>'松阪'!Y34</f>
        <v>1650</v>
      </c>
      <c r="L18" s="368">
        <f>'松阪'!Z34</f>
        <v>0</v>
      </c>
      <c r="M18" s="369"/>
      <c r="N18" s="371"/>
      <c r="O18" s="367"/>
      <c r="P18" s="368"/>
      <c r="Q18" s="361">
        <f t="shared" si="0"/>
        <v>12050</v>
      </c>
      <c r="R18" s="382">
        <f t="shared" si="1"/>
        <v>0</v>
      </c>
    </row>
    <row r="19" spans="2:18" s="327" customFormat="1" ht="18.75" customHeight="1">
      <c r="B19" s="339"/>
      <c r="C19" s="401" t="s">
        <v>404</v>
      </c>
      <c r="D19" s="337"/>
      <c r="E19" s="367">
        <f>'伊勢'!E18</f>
        <v>21800</v>
      </c>
      <c r="F19" s="368">
        <f>'伊勢'!F18</f>
        <v>0</v>
      </c>
      <c r="G19" s="369">
        <f>'伊勢'!O18</f>
        <v>10050</v>
      </c>
      <c r="H19" s="384">
        <f>'伊勢'!P18</f>
        <v>0</v>
      </c>
      <c r="I19" s="367">
        <f>'伊勢'!T18</f>
        <v>4750</v>
      </c>
      <c r="J19" s="368">
        <f>'伊勢'!U18</f>
        <v>0</v>
      </c>
      <c r="K19" s="367">
        <f>'伊勢'!Y18</f>
        <v>4450</v>
      </c>
      <c r="L19" s="368">
        <f>'伊勢'!Z18</f>
        <v>0</v>
      </c>
      <c r="M19" s="369"/>
      <c r="N19" s="371"/>
      <c r="O19" s="367">
        <f>'伊勢'!J7</f>
        <v>950</v>
      </c>
      <c r="P19" s="368">
        <f>'伊勢'!K7</f>
        <v>0</v>
      </c>
      <c r="Q19" s="361">
        <f t="shared" si="0"/>
        <v>42000</v>
      </c>
      <c r="R19" s="382">
        <f t="shared" si="1"/>
        <v>0</v>
      </c>
    </row>
    <row r="20" spans="2:18" s="327" customFormat="1" ht="18.75" customHeight="1">
      <c r="B20" s="339"/>
      <c r="C20" s="401" t="s">
        <v>405</v>
      </c>
      <c r="D20" s="337"/>
      <c r="E20" s="367">
        <f>'松阪'!J41+'伊勢'!E31+'伊勢'!J31</f>
        <v>11350</v>
      </c>
      <c r="F20" s="368">
        <f>'松阪'!K41+'伊勢'!F31+'伊勢'!K31</f>
        <v>0</v>
      </c>
      <c r="G20" s="369">
        <f>'伊勢'!O31</f>
        <v>1350</v>
      </c>
      <c r="H20" s="384">
        <f>'伊勢'!P31</f>
        <v>0</v>
      </c>
      <c r="I20" s="367">
        <f>'伊勢'!T31</f>
        <v>1100</v>
      </c>
      <c r="J20" s="368">
        <f>'伊勢'!U31</f>
        <v>0</v>
      </c>
      <c r="K20" s="367">
        <f>'松阪'!Y41+'伊勢'!Y31</f>
        <v>1750</v>
      </c>
      <c r="L20" s="368">
        <f>'松阪'!Z41+'伊勢'!Z31</f>
        <v>0</v>
      </c>
      <c r="M20" s="369"/>
      <c r="N20" s="371"/>
      <c r="O20" s="367"/>
      <c r="P20" s="368"/>
      <c r="Q20" s="361">
        <f t="shared" si="0"/>
        <v>15550</v>
      </c>
      <c r="R20" s="382">
        <f t="shared" si="1"/>
        <v>0</v>
      </c>
    </row>
    <row r="21" spans="2:18" s="327" customFormat="1" ht="18.75" customHeight="1">
      <c r="B21" s="339"/>
      <c r="C21" s="401" t="s">
        <v>406</v>
      </c>
      <c r="D21" s="337"/>
      <c r="E21" s="367">
        <f>'伊勢②'!E10</f>
        <v>4300</v>
      </c>
      <c r="F21" s="368">
        <f>'伊勢②'!F10</f>
        <v>0</v>
      </c>
      <c r="G21" s="369">
        <f>'伊勢②'!O10</f>
        <v>0</v>
      </c>
      <c r="H21" s="384">
        <f>'伊勢②'!P10</f>
        <v>0</v>
      </c>
      <c r="I21" s="367"/>
      <c r="J21" s="368"/>
      <c r="K21" s="367">
        <f>'伊勢②'!Y10</f>
        <v>900</v>
      </c>
      <c r="L21" s="368">
        <f>'伊勢②'!Z10</f>
        <v>0</v>
      </c>
      <c r="M21" s="369"/>
      <c r="N21" s="371"/>
      <c r="O21" s="367"/>
      <c r="P21" s="368"/>
      <c r="Q21" s="361">
        <f t="shared" si="0"/>
        <v>5200</v>
      </c>
      <c r="R21" s="382">
        <f t="shared" si="1"/>
        <v>0</v>
      </c>
    </row>
    <row r="22" spans="2:18" s="327" customFormat="1" ht="18.75" customHeight="1">
      <c r="B22" s="339"/>
      <c r="C22" s="401" t="s">
        <v>407</v>
      </c>
      <c r="D22" s="337"/>
      <c r="E22" s="367">
        <f>'伊勢②'!J21</f>
        <v>11800</v>
      </c>
      <c r="F22" s="368">
        <f>'伊勢②'!K21</f>
        <v>0</v>
      </c>
      <c r="G22" s="369">
        <f>'伊勢②'!O21</f>
        <v>0</v>
      </c>
      <c r="H22" s="384">
        <f>'伊勢②'!P21</f>
        <v>0</v>
      </c>
      <c r="I22" s="367"/>
      <c r="J22" s="368"/>
      <c r="K22" s="367">
        <f>'伊勢②'!Y21</f>
        <v>3500</v>
      </c>
      <c r="L22" s="368">
        <f>'伊勢②'!Z21</f>
        <v>0</v>
      </c>
      <c r="M22" s="369"/>
      <c r="N22" s="371"/>
      <c r="O22" s="367"/>
      <c r="P22" s="368"/>
      <c r="Q22" s="361">
        <f t="shared" si="0"/>
        <v>15300</v>
      </c>
      <c r="R22" s="382">
        <f t="shared" si="1"/>
        <v>0</v>
      </c>
    </row>
    <row r="23" spans="2:18" s="327" customFormat="1" ht="18.75" customHeight="1">
      <c r="B23" s="339"/>
      <c r="C23" s="401" t="s">
        <v>408</v>
      </c>
      <c r="D23" s="337"/>
      <c r="E23" s="367">
        <f>'伊賀'!J16</f>
        <v>10300</v>
      </c>
      <c r="F23" s="368">
        <f>'伊賀'!K16</f>
        <v>0</v>
      </c>
      <c r="G23" s="369">
        <f>'伊賀'!O16</f>
        <v>900</v>
      </c>
      <c r="H23" s="384">
        <f>'伊賀'!P16</f>
        <v>0</v>
      </c>
      <c r="I23" s="367">
        <f>'伊賀'!T16</f>
        <v>7950</v>
      </c>
      <c r="J23" s="368">
        <f>'伊賀'!U16</f>
        <v>0</v>
      </c>
      <c r="K23" s="367">
        <f>'伊賀'!Y16</f>
        <v>5000</v>
      </c>
      <c r="L23" s="368">
        <f>'伊賀'!Z16</f>
        <v>0</v>
      </c>
      <c r="M23" s="369">
        <f>'伊賀'!O13</f>
        <v>0</v>
      </c>
      <c r="N23" s="371">
        <f>'伊賀'!P13</f>
        <v>0</v>
      </c>
      <c r="O23" s="367"/>
      <c r="P23" s="368"/>
      <c r="Q23" s="361">
        <f t="shared" si="0"/>
        <v>24150</v>
      </c>
      <c r="R23" s="382">
        <f t="shared" si="1"/>
        <v>0</v>
      </c>
    </row>
    <row r="24" spans="2:18" s="327" customFormat="1" ht="18.75" customHeight="1">
      <c r="B24" s="339"/>
      <c r="C24" s="401" t="s">
        <v>409</v>
      </c>
      <c r="D24" s="337"/>
      <c r="E24" s="367">
        <f>'伊賀'!E25</f>
        <v>1850</v>
      </c>
      <c r="F24" s="368">
        <f>'伊賀'!F25</f>
        <v>0</v>
      </c>
      <c r="G24" s="369">
        <f>'伊賀'!O25</f>
        <v>6750</v>
      </c>
      <c r="H24" s="384">
        <f>'伊賀'!P25</f>
        <v>0</v>
      </c>
      <c r="I24" s="367">
        <f>'伊賀'!T25</f>
        <v>9100</v>
      </c>
      <c r="J24" s="368">
        <f>'伊賀'!U25</f>
        <v>0</v>
      </c>
      <c r="K24" s="367">
        <f>'伊賀'!Y25</f>
        <v>6400</v>
      </c>
      <c r="L24" s="368">
        <f>'伊賀'!Z25</f>
        <v>0</v>
      </c>
      <c r="M24" s="369">
        <f>'伊賀'!J25</f>
        <v>0</v>
      </c>
      <c r="N24" s="371">
        <f>'伊賀'!K25</f>
        <v>0</v>
      </c>
      <c r="O24" s="367"/>
      <c r="P24" s="368"/>
      <c r="Q24" s="361">
        <f t="shared" si="0"/>
        <v>24100</v>
      </c>
      <c r="R24" s="382">
        <f t="shared" si="1"/>
        <v>0</v>
      </c>
    </row>
    <row r="25" spans="2:18" s="327" customFormat="1" ht="18.75" customHeight="1">
      <c r="B25" s="339"/>
      <c r="C25" s="401" t="s">
        <v>410</v>
      </c>
      <c r="D25" s="343"/>
      <c r="E25" s="367">
        <f>'紀州'!J11</f>
        <v>3950</v>
      </c>
      <c r="F25" s="368">
        <f>'紀州'!K11</f>
        <v>0</v>
      </c>
      <c r="G25" s="369">
        <f>'紀州'!O11</f>
        <v>1300</v>
      </c>
      <c r="H25" s="384">
        <f>'紀州'!P11</f>
        <v>0</v>
      </c>
      <c r="I25" s="367">
        <f>'紀州'!T11</f>
        <v>300</v>
      </c>
      <c r="J25" s="368">
        <f>'紀州'!U11</f>
        <v>0</v>
      </c>
      <c r="K25" s="367">
        <f>'紀州'!Y11</f>
        <v>600</v>
      </c>
      <c r="L25" s="368">
        <f>'紀州'!Z11</f>
        <v>0</v>
      </c>
      <c r="M25" s="369"/>
      <c r="N25" s="371"/>
      <c r="O25" s="367"/>
      <c r="P25" s="368"/>
      <c r="Q25" s="361">
        <f t="shared" si="0"/>
        <v>6150</v>
      </c>
      <c r="R25" s="382">
        <f t="shared" si="1"/>
        <v>0</v>
      </c>
    </row>
    <row r="26" spans="2:18" s="327" customFormat="1" ht="18.75" customHeight="1">
      <c r="B26" s="339"/>
      <c r="C26" s="401" t="s">
        <v>411</v>
      </c>
      <c r="D26" s="337"/>
      <c r="E26" s="367">
        <f>'紀州'!E18</f>
        <v>3200</v>
      </c>
      <c r="F26" s="368">
        <f>'紀州'!F18</f>
        <v>0</v>
      </c>
      <c r="G26" s="369">
        <f>'紀州'!O18</f>
        <v>1200</v>
      </c>
      <c r="H26" s="384">
        <f>'紀州'!P18</f>
        <v>0</v>
      </c>
      <c r="I26" s="367">
        <f>'紀州'!T18</f>
        <v>1950</v>
      </c>
      <c r="J26" s="368">
        <f>'紀州'!U18</f>
        <v>0</v>
      </c>
      <c r="K26" s="367">
        <f>'紀州'!Y18</f>
        <v>1000</v>
      </c>
      <c r="L26" s="368">
        <f>'紀州'!Z18</f>
        <v>0</v>
      </c>
      <c r="M26" s="369"/>
      <c r="N26" s="371"/>
      <c r="O26" s="367"/>
      <c r="P26" s="368"/>
      <c r="Q26" s="361">
        <f t="shared" si="0"/>
        <v>7350</v>
      </c>
      <c r="R26" s="382">
        <f t="shared" si="1"/>
        <v>0</v>
      </c>
    </row>
    <row r="27" spans="2:18" s="327" customFormat="1" ht="18.75" customHeight="1">
      <c r="B27" s="339"/>
      <c r="C27" s="401" t="s">
        <v>412</v>
      </c>
      <c r="D27" s="337"/>
      <c r="E27" s="367">
        <f>'紀州'!J24</f>
        <v>2200</v>
      </c>
      <c r="F27" s="368">
        <f>'紀州'!K24</f>
        <v>0</v>
      </c>
      <c r="G27" s="369">
        <f>'紀州'!O24</f>
        <v>0</v>
      </c>
      <c r="H27" s="384">
        <f>'紀州'!P24</f>
        <v>0</v>
      </c>
      <c r="I27" s="367">
        <f>'紀州'!T24</f>
        <v>3150</v>
      </c>
      <c r="J27" s="368">
        <f>'紀州'!U24</f>
        <v>0</v>
      </c>
      <c r="K27" s="367">
        <f>'紀州'!Y24</f>
        <v>1100</v>
      </c>
      <c r="L27" s="368">
        <f>'紀州'!Z24</f>
        <v>0</v>
      </c>
      <c r="M27" s="369"/>
      <c r="N27" s="371"/>
      <c r="O27" s="367"/>
      <c r="P27" s="368"/>
      <c r="Q27" s="361">
        <f t="shared" si="0"/>
        <v>6450</v>
      </c>
      <c r="R27" s="382">
        <f t="shared" si="1"/>
        <v>0</v>
      </c>
    </row>
    <row r="28" spans="2:18" ht="18.75" customHeight="1">
      <c r="B28" s="338"/>
      <c r="C28" s="400" t="s">
        <v>413</v>
      </c>
      <c r="D28" s="342"/>
      <c r="E28" s="363">
        <f>'紀州'!E31</f>
        <v>2800</v>
      </c>
      <c r="F28" s="364">
        <f>'紀州'!F31</f>
        <v>0</v>
      </c>
      <c r="G28" s="365">
        <f>'紀州'!O31</f>
        <v>0</v>
      </c>
      <c r="H28" s="381">
        <f>'紀州'!P31</f>
        <v>0</v>
      </c>
      <c r="I28" s="363">
        <f>'紀州'!T31</f>
        <v>2050</v>
      </c>
      <c r="J28" s="364">
        <f>'紀州'!U31</f>
        <v>0</v>
      </c>
      <c r="K28" s="363">
        <f>'紀州'!Y31</f>
        <v>1700</v>
      </c>
      <c r="L28" s="364">
        <f>'紀州'!Z31</f>
        <v>0</v>
      </c>
      <c r="M28" s="365"/>
      <c r="N28" s="366"/>
      <c r="O28" s="363"/>
      <c r="P28" s="364"/>
      <c r="Q28" s="361">
        <f t="shared" si="0"/>
        <v>6550</v>
      </c>
      <c r="R28" s="382">
        <f t="shared" si="1"/>
        <v>0</v>
      </c>
    </row>
    <row r="29" spans="2:18" ht="18.75" customHeight="1">
      <c r="B29" s="344"/>
      <c r="C29" s="402" t="s">
        <v>414</v>
      </c>
      <c r="D29" s="345"/>
      <c r="E29" s="372">
        <f>'新宮'!E12</f>
        <v>400</v>
      </c>
      <c r="F29" s="373">
        <f>'新宮'!F12</f>
        <v>0</v>
      </c>
      <c r="G29" s="374">
        <f>'新宮'!O12</f>
        <v>1450</v>
      </c>
      <c r="H29" s="385">
        <f>'新宮'!P12</f>
        <v>0</v>
      </c>
      <c r="I29" s="372">
        <f>'新宮'!T12</f>
        <v>2200</v>
      </c>
      <c r="J29" s="373">
        <f>'新宮'!U12</f>
        <v>0</v>
      </c>
      <c r="K29" s="372">
        <f>'新宮'!Y12</f>
        <v>2300</v>
      </c>
      <c r="L29" s="373">
        <f>'新宮'!Z12</f>
        <v>0</v>
      </c>
      <c r="M29" s="374"/>
      <c r="N29" s="375"/>
      <c r="O29" s="372"/>
      <c r="P29" s="373"/>
      <c r="Q29" s="361">
        <f t="shared" si="0"/>
        <v>6350</v>
      </c>
      <c r="R29" s="382">
        <f t="shared" si="1"/>
        <v>0</v>
      </c>
    </row>
    <row r="30" spans="2:18" ht="18.75" customHeight="1">
      <c r="B30" s="335"/>
      <c r="C30" s="326" t="s">
        <v>423</v>
      </c>
      <c r="D30" s="326"/>
      <c r="E30" s="376">
        <f aca="true" t="shared" si="2" ref="E30:R30">SUM(E8:E29)</f>
        <v>315850</v>
      </c>
      <c r="F30" s="377">
        <f t="shared" si="2"/>
        <v>0</v>
      </c>
      <c r="G30" s="378">
        <f>SUM(G8:G29)</f>
        <v>51800</v>
      </c>
      <c r="H30" s="386">
        <f t="shared" si="2"/>
        <v>0</v>
      </c>
      <c r="I30" s="376">
        <f t="shared" si="2"/>
        <v>107950</v>
      </c>
      <c r="J30" s="377">
        <f t="shared" si="2"/>
        <v>0</v>
      </c>
      <c r="K30" s="376">
        <f t="shared" si="2"/>
        <v>56150</v>
      </c>
      <c r="L30" s="377">
        <f t="shared" si="2"/>
        <v>0</v>
      </c>
      <c r="M30" s="378">
        <f t="shared" si="2"/>
        <v>700</v>
      </c>
      <c r="N30" s="379">
        <f t="shared" si="2"/>
        <v>0</v>
      </c>
      <c r="O30" s="376">
        <f t="shared" si="2"/>
        <v>3200</v>
      </c>
      <c r="P30" s="377">
        <f t="shared" si="2"/>
        <v>0</v>
      </c>
      <c r="Q30" s="378">
        <f>SUM(Q8:Q29)</f>
        <v>535650</v>
      </c>
      <c r="R30" s="383">
        <f t="shared" si="2"/>
        <v>0</v>
      </c>
    </row>
    <row r="31" spans="2:30" s="4" customFormat="1" ht="13.5" customHeight="1">
      <c r="B31" s="232" t="s">
        <v>824</v>
      </c>
      <c r="C31" s="172"/>
      <c r="D31" s="1"/>
      <c r="E31" s="545"/>
      <c r="F31" s="845"/>
      <c r="G31" s="1"/>
      <c r="H31" s="1"/>
      <c r="I31" s="1"/>
      <c r="J31" s="545"/>
      <c r="K31" s="846"/>
      <c r="L31" s="1"/>
      <c r="M31" s="1"/>
      <c r="N31" s="1"/>
      <c r="O31" s="545"/>
      <c r="P31" s="507"/>
      <c r="Q31" s="1"/>
      <c r="R31" s="1"/>
      <c r="S31" s="1"/>
      <c r="T31" s="545"/>
      <c r="U31" s="846"/>
      <c r="V31" s="1"/>
      <c r="W31" s="1"/>
      <c r="X31" s="1"/>
      <c r="Y31" s="545"/>
      <c r="Z31" s="507"/>
      <c r="AA31" s="419"/>
      <c r="AB31" s="349"/>
      <c r="AC31" s="8"/>
      <c r="AD31" s="419"/>
    </row>
    <row r="32" spans="2:26" s="4" customFormat="1" ht="14.25" customHeight="1">
      <c r="B32" s="910" t="s">
        <v>828</v>
      </c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  <c r="Q32" s="911"/>
      <c r="R32" s="911"/>
      <c r="S32" s="1"/>
      <c r="T32" s="545"/>
      <c r="U32" s="846"/>
      <c r="V32" s="1"/>
      <c r="W32" s="1"/>
      <c r="X32" s="1"/>
      <c r="Y32" s="545"/>
      <c r="Z32" s="507"/>
    </row>
    <row r="33" spans="2:26" s="4" customFormat="1" ht="14.25" customHeight="1">
      <c r="B33" s="910" t="s">
        <v>825</v>
      </c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1"/>
      <c r="T33" s="545"/>
      <c r="U33" s="846"/>
      <c r="V33" s="1"/>
      <c r="W33" s="1"/>
      <c r="X33" s="1"/>
      <c r="Y33" s="545"/>
      <c r="Z33" s="507"/>
    </row>
    <row r="34" spans="2:26" s="4" customFormat="1" ht="17.25">
      <c r="B34" s="910" t="s">
        <v>826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1"/>
      <c r="T34" s="545"/>
      <c r="U34" s="846"/>
      <c r="V34" s="1"/>
      <c r="W34" s="1"/>
      <c r="X34" s="1"/>
      <c r="Y34" s="545"/>
      <c r="Z34" s="507"/>
    </row>
    <row r="35" spans="2:26" s="4" customFormat="1" ht="8.25" customHeight="1">
      <c r="B35" s="232"/>
      <c r="C35" s="1"/>
      <c r="D35" s="1"/>
      <c r="E35" s="545"/>
      <c r="F35" s="845"/>
      <c r="G35" s="1"/>
      <c r="H35" s="1"/>
      <c r="I35" s="1"/>
      <c r="J35" s="545"/>
      <c r="K35" s="846"/>
      <c r="L35" s="1"/>
      <c r="M35" s="1"/>
      <c r="N35" s="1"/>
      <c r="O35" s="545"/>
      <c r="P35" s="507"/>
      <c r="Q35" s="1"/>
      <c r="R35" s="1"/>
      <c r="S35" s="1"/>
      <c r="T35" s="545"/>
      <c r="U35" s="846"/>
      <c r="V35" s="1"/>
      <c r="W35" s="1"/>
      <c r="X35" s="1"/>
      <c r="Y35" s="545"/>
      <c r="Z35" s="507"/>
    </row>
    <row r="36" spans="1:18" s="330" customFormat="1" ht="14.25" customHeight="1">
      <c r="A36" s="328"/>
      <c r="B36" s="329" t="s">
        <v>454</v>
      </c>
      <c r="D36" s="331"/>
      <c r="E36" s="332"/>
      <c r="F36" s="328"/>
      <c r="G36" s="332"/>
      <c r="H36" s="332"/>
      <c r="I36" s="332"/>
      <c r="J36" s="332"/>
      <c r="L36" s="333"/>
      <c r="M36" s="328"/>
      <c r="N36" s="328"/>
      <c r="O36" s="332"/>
      <c r="P36" s="898" t="s">
        <v>861</v>
      </c>
      <c r="Q36" s="898"/>
      <c r="R36" s="898"/>
    </row>
    <row r="37" spans="7:17" ht="13.5">
      <c r="G37" s="334"/>
      <c r="Q37" s="334"/>
    </row>
  </sheetData>
  <sheetProtection password="CCCF" sheet="1" selectLockedCells="1"/>
  <mergeCells count="25">
    <mergeCell ref="B34:R34"/>
    <mergeCell ref="B4:D4"/>
    <mergeCell ref="I4:J4"/>
    <mergeCell ref="K4:M4"/>
    <mergeCell ref="K6:L6"/>
    <mergeCell ref="Q6:R6"/>
    <mergeCell ref="P4:R4"/>
    <mergeCell ref="C1:R2"/>
    <mergeCell ref="E4:H4"/>
    <mergeCell ref="M6:N6"/>
    <mergeCell ref="O6:P6"/>
    <mergeCell ref="B6:D7"/>
    <mergeCell ref="B3:D3"/>
    <mergeCell ref="I3:J3"/>
    <mergeCell ref="P3:R3"/>
    <mergeCell ref="P36:R36"/>
    <mergeCell ref="N3:O3"/>
    <mergeCell ref="N4:O4"/>
    <mergeCell ref="E6:F6"/>
    <mergeCell ref="G6:H6"/>
    <mergeCell ref="K3:M3"/>
    <mergeCell ref="I6:J6"/>
    <mergeCell ref="E3:H3"/>
    <mergeCell ref="B32:R32"/>
    <mergeCell ref="B33:R33"/>
  </mergeCells>
  <dataValidations count="1">
    <dataValidation operator="lessThanOrEqual" allowBlank="1" showInputMessage="1" showErrorMessage="1" sqref="B31:B35 S31:Z35 C31:R31 C35:R35"/>
  </dataValidations>
  <hyperlinks>
    <hyperlink ref="C8" location="桑名!A1" display="桑名市"/>
    <hyperlink ref="C11" location="桑名!A1" display="員弁郡"/>
    <hyperlink ref="C10" location="桑名!A1" display="いなべ市"/>
    <hyperlink ref="C12" location="四日市!A1" display="四日市市"/>
    <hyperlink ref="C13" location="四日市!A1" display="三重郡"/>
    <hyperlink ref="C14" location="鈴鹿!A1" display="鈴鹿市"/>
    <hyperlink ref="C15" location="鈴鹿!A1" display="亀山市"/>
    <hyperlink ref="C16" location="津!A1" display="津市"/>
    <hyperlink ref="C17" location="松阪!A1" display="松阪市"/>
    <hyperlink ref="C18" location="松阪!A1" display="多気郡"/>
    <hyperlink ref="C19" location="伊勢!A1" display="伊勢市"/>
    <hyperlink ref="C20" location="伊勢②!A1" display="度会郡"/>
    <hyperlink ref="C21" location="伊勢②!A1" display="鳥羽市"/>
    <hyperlink ref="C22" location="伊勢②!A1" display="志摩市"/>
    <hyperlink ref="C23" location="伊賀!A1" display="伊賀市"/>
    <hyperlink ref="C24" location="伊賀!A1" display="名張市"/>
    <hyperlink ref="C25" location="紀州!A1" display="北牟婁郡"/>
    <hyperlink ref="C26" location="紀州!A1" display="尾鷲市"/>
    <hyperlink ref="C27" location="紀州!A1" display="熊野市"/>
    <hyperlink ref="C28" location="新宮!A1" display="南牟婁郡"/>
    <hyperlink ref="C29" location="新宮!A1" display="新宮市"/>
    <hyperlink ref="C9" location="桑名!A1" display="員弁郡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A39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3.125" style="4" customWidth="1"/>
    <col min="3" max="3" width="12.875" style="4" customWidth="1"/>
    <col min="4" max="4" width="4.00390625" style="4" customWidth="1"/>
    <col min="5" max="5" width="7.625" style="4" customWidth="1"/>
    <col min="6" max="6" width="8.75390625" style="4" customWidth="1"/>
    <col min="7" max="7" width="0.74609375" style="4" customWidth="1"/>
    <col min="8" max="8" width="11.125" style="4" customWidth="1"/>
    <col min="9" max="9" width="4.00390625" style="4" customWidth="1"/>
    <col min="10" max="10" width="7.625" style="4" customWidth="1"/>
    <col min="11" max="11" width="8.75390625" style="4" customWidth="1"/>
    <col min="12" max="12" width="0.74609375" style="4" customWidth="1"/>
    <col min="13" max="13" width="10.125" style="4" customWidth="1"/>
    <col min="14" max="14" width="2.50390625" style="4" customWidth="1"/>
    <col min="15" max="15" width="7.625" style="4" customWidth="1"/>
    <col min="16" max="16" width="8.125" style="4" customWidth="1"/>
    <col min="17" max="17" width="0.74609375" style="4" customWidth="1"/>
    <col min="18" max="18" width="10.125" style="4" customWidth="1"/>
    <col min="19" max="19" width="2.50390625" style="4" bestFit="1" customWidth="1"/>
    <col min="20" max="20" width="7.625" style="4" customWidth="1"/>
    <col min="21" max="21" width="8.125" style="4" customWidth="1"/>
    <col min="22" max="22" width="0.74609375" style="4" customWidth="1"/>
    <col min="23" max="23" width="10.125" style="4" customWidth="1"/>
    <col min="24" max="24" width="0.74609375" style="4" customWidth="1"/>
    <col min="25" max="25" width="7.625" style="4" customWidth="1"/>
    <col min="26" max="26" width="8.125" style="4" customWidth="1"/>
    <col min="27" max="27" width="0.74609375" style="4" customWidth="1"/>
    <col min="28" max="28" width="21.125" style="4" customWidth="1"/>
    <col min="29" max="29" width="5.00390625" style="4" bestFit="1" customWidth="1"/>
    <col min="30" max="30" width="1.37890625" style="4" customWidth="1"/>
    <col min="31" max="16384" width="9.00390625" style="4" customWidth="1"/>
  </cols>
  <sheetData>
    <row r="1" spans="7:157" ht="12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7.75" customHeight="1">
      <c r="B2" s="167" t="s">
        <v>304</v>
      </c>
      <c r="C2" s="167"/>
      <c r="D2" s="167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2"/>
      <c r="N2" s="935" t="s">
        <v>12</v>
      </c>
      <c r="O2" s="936"/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FA2" s="2"/>
    </row>
    <row r="3" spans="2:29" ht="27.75" customHeight="1">
      <c r="B3" s="6"/>
      <c r="C3" s="6"/>
      <c r="D3" s="6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4"/>
      <c r="N3" s="935" t="s">
        <v>460</v>
      </c>
      <c r="O3" s="936"/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SUM(O4+O17+O30+O22)</f>
        <v>0</v>
      </c>
      <c r="AA3" s="954"/>
      <c r="AB3" s="954"/>
      <c r="AC3" s="348" t="s">
        <v>4</v>
      </c>
    </row>
    <row r="4" spans="3:18" s="163" customFormat="1" ht="25.5" customHeight="1">
      <c r="C4" s="942" t="s">
        <v>307</v>
      </c>
      <c r="D4" s="942"/>
      <c r="E4" s="942"/>
      <c r="F4" s="943" t="s">
        <v>22</v>
      </c>
      <c r="G4" s="943"/>
      <c r="H4" s="944">
        <f>SUM(J16+O16+T16+Y16)</f>
        <v>42250</v>
      </c>
      <c r="I4" s="943"/>
      <c r="J4" s="164" t="s">
        <v>4</v>
      </c>
      <c r="K4" s="164" t="s">
        <v>461</v>
      </c>
      <c r="L4" s="165"/>
      <c r="M4" s="166" t="s">
        <v>306</v>
      </c>
      <c r="N4" s="165"/>
      <c r="O4" s="945">
        <f>SUM(K16+P16+U16+Z16)</f>
        <v>0</v>
      </c>
      <c r="P4" s="946"/>
      <c r="Q4" s="947" t="s">
        <v>4</v>
      </c>
      <c r="R4" s="947"/>
    </row>
    <row r="5" spans="2:29" ht="19.5" customHeight="1">
      <c r="B5" s="935" t="s">
        <v>326</v>
      </c>
      <c r="C5" s="936"/>
      <c r="D5" s="936"/>
      <c r="E5" s="936"/>
      <c r="F5" s="346" t="s">
        <v>310</v>
      </c>
      <c r="G5" s="936" t="s">
        <v>326</v>
      </c>
      <c r="H5" s="936"/>
      <c r="I5" s="936"/>
      <c r="J5" s="937"/>
      <c r="K5" s="346" t="s">
        <v>310</v>
      </c>
      <c r="L5" s="936" t="s">
        <v>327</v>
      </c>
      <c r="M5" s="936"/>
      <c r="N5" s="936"/>
      <c r="O5" s="936"/>
      <c r="P5" s="350" t="s">
        <v>310</v>
      </c>
      <c r="Q5" s="935" t="s">
        <v>328</v>
      </c>
      <c r="R5" s="936"/>
      <c r="S5" s="936"/>
      <c r="T5" s="937"/>
      <c r="U5" s="346" t="s">
        <v>310</v>
      </c>
      <c r="V5" s="936" t="s">
        <v>311</v>
      </c>
      <c r="W5" s="936"/>
      <c r="X5" s="936"/>
      <c r="Y5" s="937"/>
      <c r="Z5" s="346" t="s">
        <v>310</v>
      </c>
      <c r="AA5" s="938" t="s">
        <v>462</v>
      </c>
      <c r="AB5" s="938"/>
      <c r="AC5" s="939"/>
    </row>
    <row r="6" spans="2:29" ht="21.75" customHeight="1">
      <c r="B6" s="446"/>
      <c r="C6" s="447" t="s">
        <v>2</v>
      </c>
      <c r="D6" s="459" t="s">
        <v>625</v>
      </c>
      <c r="E6" s="532">
        <v>3100</v>
      </c>
      <c r="F6" s="830"/>
      <c r="G6" s="1"/>
      <c r="H6" s="813" t="s">
        <v>769</v>
      </c>
      <c r="I6" s="477" t="s">
        <v>629</v>
      </c>
      <c r="J6" s="541">
        <v>1000</v>
      </c>
      <c r="K6" s="830"/>
      <c r="L6" s="427"/>
      <c r="M6" s="429"/>
      <c r="N6" s="430"/>
      <c r="O6" s="545"/>
      <c r="P6" s="534"/>
      <c r="Q6" s="446"/>
      <c r="R6" s="447" t="s">
        <v>26</v>
      </c>
      <c r="S6" s="1" t="s">
        <v>815</v>
      </c>
      <c r="T6" s="541">
        <v>3500</v>
      </c>
      <c r="U6" s="830"/>
      <c r="V6" s="427"/>
      <c r="W6" s="429" t="s">
        <v>8</v>
      </c>
      <c r="X6" s="430"/>
      <c r="Y6" s="860">
        <v>1350</v>
      </c>
      <c r="Z6" s="830"/>
      <c r="AA6" s="514"/>
      <c r="AB6" s="457"/>
      <c r="AC6" s="509"/>
    </row>
    <row r="7" spans="2:29" ht="21.75" customHeight="1">
      <c r="B7" s="405"/>
      <c r="C7" s="414" t="s">
        <v>27</v>
      </c>
      <c r="D7" s="444" t="s">
        <v>625</v>
      </c>
      <c r="E7" s="533">
        <v>4250</v>
      </c>
      <c r="F7" s="537"/>
      <c r="G7" s="412"/>
      <c r="H7" s="425" t="s">
        <v>25</v>
      </c>
      <c r="I7" s="540" t="s">
        <v>819</v>
      </c>
      <c r="J7" s="542">
        <v>2800</v>
      </c>
      <c r="K7" s="537"/>
      <c r="L7" s="412"/>
      <c r="M7" s="414"/>
      <c r="N7" s="408"/>
      <c r="O7" s="546"/>
      <c r="P7" s="598"/>
      <c r="Q7" s="405"/>
      <c r="R7" s="414" t="s">
        <v>28</v>
      </c>
      <c r="S7" s="412" t="s">
        <v>789</v>
      </c>
      <c r="T7" s="542">
        <v>3500</v>
      </c>
      <c r="U7" s="537"/>
      <c r="V7" s="412"/>
      <c r="W7" s="414" t="s">
        <v>9</v>
      </c>
      <c r="X7" s="408"/>
      <c r="Y7" s="551">
        <v>1150</v>
      </c>
      <c r="Z7" s="537"/>
      <c r="AA7" s="514"/>
      <c r="AB7" s="457"/>
      <c r="AC7" s="509"/>
    </row>
    <row r="8" spans="2:29" ht="21.75" customHeight="1">
      <c r="B8" s="405"/>
      <c r="C8" s="414" t="s">
        <v>776</v>
      </c>
      <c r="D8" s="444" t="s">
        <v>625</v>
      </c>
      <c r="E8" s="533">
        <v>2300</v>
      </c>
      <c r="F8" s="537"/>
      <c r="G8" s="412"/>
      <c r="H8" s="414" t="s">
        <v>777</v>
      </c>
      <c r="I8" s="540" t="s">
        <v>630</v>
      </c>
      <c r="J8" s="542">
        <v>3600</v>
      </c>
      <c r="K8" s="836"/>
      <c r="L8" s="412"/>
      <c r="M8" s="414"/>
      <c r="N8" s="408"/>
      <c r="O8" s="546"/>
      <c r="P8" s="547"/>
      <c r="Q8" s="405"/>
      <c r="R8" s="414" t="s">
        <v>29</v>
      </c>
      <c r="S8" s="412" t="s">
        <v>817</v>
      </c>
      <c r="T8" s="542">
        <v>1900</v>
      </c>
      <c r="U8" s="537"/>
      <c r="V8" s="412"/>
      <c r="W8" s="414"/>
      <c r="X8" s="408"/>
      <c r="Y8" s="551"/>
      <c r="Z8" s="823"/>
      <c r="AA8" s="514"/>
      <c r="AB8" s="457"/>
      <c r="AC8" s="509"/>
    </row>
    <row r="9" spans="2:29" ht="21.75" customHeight="1">
      <c r="B9" s="405"/>
      <c r="C9" s="414" t="s">
        <v>39</v>
      </c>
      <c r="D9" s="444" t="s">
        <v>626</v>
      </c>
      <c r="E9" s="533">
        <v>1050</v>
      </c>
      <c r="F9" s="537"/>
      <c r="G9" s="412"/>
      <c r="H9" s="414"/>
      <c r="I9" s="540"/>
      <c r="J9" s="542"/>
      <c r="K9" s="833"/>
      <c r="L9" s="412"/>
      <c r="M9" s="414"/>
      <c r="N9" s="408"/>
      <c r="O9" s="546"/>
      <c r="P9" s="547"/>
      <c r="Q9" s="405"/>
      <c r="R9" s="414" t="s">
        <v>132</v>
      </c>
      <c r="S9" s="412" t="s">
        <v>816</v>
      </c>
      <c r="T9" s="542">
        <v>3100</v>
      </c>
      <c r="U9" s="537"/>
      <c r="V9" s="412"/>
      <c r="W9" s="412"/>
      <c r="X9" s="408"/>
      <c r="Y9" s="551"/>
      <c r="Z9" s="536"/>
      <c r="AA9" s="514"/>
      <c r="AB9" s="457"/>
      <c r="AC9" s="509"/>
    </row>
    <row r="10" spans="2:29" ht="21.75" customHeight="1">
      <c r="B10" s="405"/>
      <c r="C10" s="425" t="s">
        <v>30</v>
      </c>
      <c r="D10" s="444" t="s">
        <v>625</v>
      </c>
      <c r="E10" s="533">
        <v>1400</v>
      </c>
      <c r="F10" s="537"/>
      <c r="G10" s="412"/>
      <c r="H10" s="414"/>
      <c r="I10" s="424"/>
      <c r="J10" s="543"/>
      <c r="K10" s="823"/>
      <c r="L10" s="412"/>
      <c r="M10" s="414"/>
      <c r="N10" s="408"/>
      <c r="O10" s="546"/>
      <c r="P10" s="547"/>
      <c r="Q10" s="405"/>
      <c r="R10" s="414"/>
      <c r="S10" s="412"/>
      <c r="T10" s="404"/>
      <c r="U10" s="823"/>
      <c r="V10" s="405"/>
      <c r="W10" s="412"/>
      <c r="X10" s="408"/>
      <c r="Y10" s="551"/>
      <c r="Z10" s="536"/>
      <c r="AA10" s="514"/>
      <c r="AB10" s="457"/>
      <c r="AC10" s="509"/>
    </row>
    <row r="11" spans="2:29" ht="21.75" customHeight="1">
      <c r="B11" s="405"/>
      <c r="C11" s="530" t="s">
        <v>37</v>
      </c>
      <c r="D11" s="444" t="s">
        <v>628</v>
      </c>
      <c r="E11" s="533">
        <v>4500</v>
      </c>
      <c r="F11" s="537"/>
      <c r="G11" s="412"/>
      <c r="H11" s="414"/>
      <c r="I11" s="424"/>
      <c r="J11" s="543"/>
      <c r="K11" s="536"/>
      <c r="L11" s="412"/>
      <c r="M11" s="412"/>
      <c r="N11" s="408"/>
      <c r="O11" s="546"/>
      <c r="P11" s="547"/>
      <c r="Q11" s="405"/>
      <c r="R11" s="412"/>
      <c r="S11" s="412"/>
      <c r="T11" s="404"/>
      <c r="U11" s="536"/>
      <c r="V11" s="405"/>
      <c r="W11" s="412"/>
      <c r="X11" s="408"/>
      <c r="Y11" s="551"/>
      <c r="Z11" s="536"/>
      <c r="AA11" s="514"/>
      <c r="AB11" s="516"/>
      <c r="AC11" s="509"/>
    </row>
    <row r="12" spans="2:29" ht="21.75" customHeight="1">
      <c r="B12" s="405"/>
      <c r="C12" s="414" t="s">
        <v>38</v>
      </c>
      <c r="D12" s="444" t="s">
        <v>628</v>
      </c>
      <c r="E12" s="533">
        <v>3750</v>
      </c>
      <c r="F12" s="537"/>
      <c r="G12" s="412"/>
      <c r="H12" s="414"/>
      <c r="I12" s="424"/>
      <c r="J12" s="543"/>
      <c r="K12" s="536"/>
      <c r="L12" s="412"/>
      <c r="M12" s="412"/>
      <c r="N12" s="408"/>
      <c r="O12" s="546"/>
      <c r="P12" s="547"/>
      <c r="Q12" s="405"/>
      <c r="R12" s="412"/>
      <c r="S12" s="412"/>
      <c r="T12" s="404"/>
      <c r="U12" s="536"/>
      <c r="V12" s="405"/>
      <c r="W12" s="412"/>
      <c r="X12" s="408"/>
      <c r="Y12" s="551"/>
      <c r="Z12" s="536"/>
      <c r="AA12" s="514"/>
      <c r="AB12" s="457"/>
      <c r="AC12" s="509"/>
    </row>
    <row r="13" spans="2:29" ht="15" customHeight="1">
      <c r="B13" s="405"/>
      <c r="C13" s="414"/>
      <c r="D13" s="444"/>
      <c r="E13" s="533"/>
      <c r="F13" s="598"/>
      <c r="G13" s="412"/>
      <c r="H13" s="414"/>
      <c r="I13" s="424"/>
      <c r="J13" s="543"/>
      <c r="K13" s="536"/>
      <c r="L13" s="412"/>
      <c r="M13" s="412"/>
      <c r="N13" s="408"/>
      <c r="O13" s="546"/>
      <c r="P13" s="547"/>
      <c r="Q13" s="405"/>
      <c r="R13" s="412"/>
      <c r="S13" s="412"/>
      <c r="T13" s="404"/>
      <c r="U13" s="536"/>
      <c r="V13" s="405"/>
      <c r="W13" s="412"/>
      <c r="X13" s="408"/>
      <c r="Y13" s="551"/>
      <c r="Z13" s="536"/>
      <c r="AA13" s="514"/>
      <c r="AB13" s="457"/>
      <c r="AC13" s="509"/>
    </row>
    <row r="14" spans="2:29" ht="15" customHeight="1">
      <c r="B14" s="405"/>
      <c r="C14" s="414"/>
      <c r="D14" s="444"/>
      <c r="E14" s="533"/>
      <c r="F14" s="822"/>
      <c r="G14" s="405"/>
      <c r="H14" s="414"/>
      <c r="I14" s="424"/>
      <c r="J14" s="543"/>
      <c r="K14" s="536"/>
      <c r="L14" s="412"/>
      <c r="M14" s="412"/>
      <c r="N14" s="408"/>
      <c r="O14" s="546"/>
      <c r="P14" s="547"/>
      <c r="Q14" s="405"/>
      <c r="R14" s="412"/>
      <c r="S14" s="412"/>
      <c r="T14" s="404"/>
      <c r="U14" s="536"/>
      <c r="V14" s="405"/>
      <c r="W14" s="412"/>
      <c r="X14" s="408"/>
      <c r="Y14" s="551"/>
      <c r="Z14" s="536"/>
      <c r="AA14" s="514"/>
      <c r="AB14" s="457"/>
      <c r="AC14" s="509"/>
    </row>
    <row r="15" spans="2:29" ht="21" customHeight="1">
      <c r="B15" s="446"/>
      <c r="C15" s="1"/>
      <c r="D15" s="459"/>
      <c r="E15" s="534"/>
      <c r="F15" s="534"/>
      <c r="G15" s="965" t="s">
        <v>5</v>
      </c>
      <c r="H15" s="948"/>
      <c r="I15" s="948"/>
      <c r="J15" s="544">
        <f>SUM(J6:J14)</f>
        <v>7400</v>
      </c>
      <c r="K15" s="509">
        <f>SUM(K6:K9)</f>
        <v>0</v>
      </c>
      <c r="L15" s="1"/>
      <c r="M15" s="1"/>
      <c r="N15" s="435"/>
      <c r="O15" s="545"/>
      <c r="P15" s="534"/>
      <c r="Q15" s="446"/>
      <c r="R15" s="1"/>
      <c r="S15" s="1"/>
      <c r="T15" s="548"/>
      <c r="U15" s="509"/>
      <c r="V15" s="423"/>
      <c r="W15" s="421"/>
      <c r="X15" s="422"/>
      <c r="Y15" s="552"/>
      <c r="Z15" s="479"/>
      <c r="AA15" s="514"/>
      <c r="AB15" s="457"/>
      <c r="AC15" s="509"/>
    </row>
    <row r="16" spans="2:29" ht="21.75" customHeight="1">
      <c r="B16" s="935" t="s">
        <v>5</v>
      </c>
      <c r="C16" s="936"/>
      <c r="D16" s="936"/>
      <c r="E16" s="535">
        <f>SUM(E6:E15)</f>
        <v>20350</v>
      </c>
      <c r="F16" s="538">
        <f>SUM(F6:F14)</f>
        <v>0</v>
      </c>
      <c r="G16" s="935" t="s">
        <v>305</v>
      </c>
      <c r="H16" s="936"/>
      <c r="I16" s="936"/>
      <c r="J16" s="351">
        <f>SUM(J15+E16)</f>
        <v>27750</v>
      </c>
      <c r="K16" s="483">
        <f>SUM(F16+K15)</f>
        <v>0</v>
      </c>
      <c r="L16" s="936" t="s">
        <v>5</v>
      </c>
      <c r="M16" s="936"/>
      <c r="N16" s="937"/>
      <c r="O16" s="478">
        <f>SUM(O6:O14)</f>
        <v>0</v>
      </c>
      <c r="P16" s="538">
        <f>SUM(P6:P9)</f>
        <v>0</v>
      </c>
      <c r="Q16" s="935" t="s">
        <v>5</v>
      </c>
      <c r="R16" s="936"/>
      <c r="S16" s="936"/>
      <c r="T16" s="549">
        <f>SUM(T6:T14)</f>
        <v>12000</v>
      </c>
      <c r="U16" s="483">
        <f>SUM(U6:U10)</f>
        <v>0</v>
      </c>
      <c r="V16" s="935" t="s">
        <v>5</v>
      </c>
      <c r="W16" s="936"/>
      <c r="X16" s="937"/>
      <c r="Y16" s="553">
        <f>SUM(Y6:Y14)</f>
        <v>2500</v>
      </c>
      <c r="Z16" s="483">
        <f>SUM(Z6:Z8)</f>
        <v>0</v>
      </c>
      <c r="AA16" s="931"/>
      <c r="AB16" s="931"/>
      <c r="AC16" s="479"/>
    </row>
    <row r="17" spans="2:30" ht="25.5" customHeight="1">
      <c r="B17" s="349"/>
      <c r="C17" s="942" t="s">
        <v>308</v>
      </c>
      <c r="D17" s="942"/>
      <c r="E17" s="942"/>
      <c r="F17" s="943" t="s">
        <v>22</v>
      </c>
      <c r="G17" s="943"/>
      <c r="H17" s="944">
        <f>SUM(E21+O21+Y21)</f>
        <v>4500</v>
      </c>
      <c r="I17" s="943"/>
      <c r="J17" s="164" t="s">
        <v>4</v>
      </c>
      <c r="K17" s="164" t="s">
        <v>461</v>
      </c>
      <c r="L17" s="165"/>
      <c r="M17" s="166" t="s">
        <v>306</v>
      </c>
      <c r="N17" s="165"/>
      <c r="O17" s="945">
        <f>SUM(F21+P21+Z21)</f>
        <v>0</v>
      </c>
      <c r="P17" s="946"/>
      <c r="Q17" s="947" t="s">
        <v>4</v>
      </c>
      <c r="R17" s="947"/>
      <c r="S17" s="2"/>
      <c r="T17" s="462"/>
      <c r="U17" s="5"/>
      <c r="V17" s="2"/>
      <c r="W17" s="1"/>
      <c r="X17" s="1"/>
      <c r="Y17" s="1"/>
      <c r="Z17" s="1"/>
      <c r="AA17" s="948"/>
      <c r="AB17" s="948"/>
      <c r="AC17" s="1"/>
      <c r="AD17" s="2"/>
    </row>
    <row r="18" spans="2:29" ht="19.5" customHeight="1">
      <c r="B18" s="935" t="s">
        <v>326</v>
      </c>
      <c r="C18" s="936"/>
      <c r="D18" s="936"/>
      <c r="E18" s="936"/>
      <c r="F18" s="350" t="s">
        <v>310</v>
      </c>
      <c r="G18" s="420"/>
      <c r="H18" s="323"/>
      <c r="I18" s="347"/>
      <c r="J18" s="323"/>
      <c r="K18" s="346"/>
      <c r="L18" s="936" t="s">
        <v>327</v>
      </c>
      <c r="M18" s="936"/>
      <c r="N18" s="936"/>
      <c r="O18" s="937"/>
      <c r="P18" s="323" t="s">
        <v>310</v>
      </c>
      <c r="Q18" s="935" t="s">
        <v>328</v>
      </c>
      <c r="R18" s="936"/>
      <c r="S18" s="936"/>
      <c r="T18" s="936"/>
      <c r="U18" s="346" t="s">
        <v>310</v>
      </c>
      <c r="V18" s="936" t="s">
        <v>311</v>
      </c>
      <c r="W18" s="936"/>
      <c r="X18" s="936"/>
      <c r="Y18" s="937"/>
      <c r="Z18" s="346" t="s">
        <v>310</v>
      </c>
      <c r="AA18" s="938" t="s">
        <v>462</v>
      </c>
      <c r="AB18" s="938"/>
      <c r="AC18" s="939"/>
    </row>
    <row r="19" spans="2:29" ht="21.75" customHeight="1">
      <c r="B19" s="554"/>
      <c r="C19" s="555" t="s">
        <v>1</v>
      </c>
      <c r="D19" s="852" t="s">
        <v>628</v>
      </c>
      <c r="E19" s="850">
        <v>4150</v>
      </c>
      <c r="F19" s="830"/>
      <c r="G19" s="554"/>
      <c r="H19" s="451"/>
      <c r="I19" s="557"/>
      <c r="J19" s="561"/>
      <c r="K19" s="562"/>
      <c r="L19" s="556"/>
      <c r="M19" s="451"/>
      <c r="N19" s="559"/>
      <c r="O19" s="563"/>
      <c r="P19" s="561"/>
      <c r="Q19" s="940" t="s">
        <v>7</v>
      </c>
      <c r="R19" s="941"/>
      <c r="S19" s="941"/>
      <c r="T19" s="567"/>
      <c r="U19" s="569"/>
      <c r="V19" s="556"/>
      <c r="W19" s="451" t="s">
        <v>35</v>
      </c>
      <c r="X19" s="559"/>
      <c r="Y19" s="563">
        <v>350</v>
      </c>
      <c r="Z19" s="830"/>
      <c r="AA19" s="514"/>
      <c r="AB19" s="458" t="s">
        <v>852</v>
      </c>
      <c r="AC19" s="521"/>
    </row>
    <row r="20" spans="2:29" ht="21.75" customHeight="1">
      <c r="B20" s="423"/>
      <c r="C20" s="518"/>
      <c r="D20" s="518"/>
      <c r="E20" s="560"/>
      <c r="F20" s="842"/>
      <c r="G20" s="423"/>
      <c r="H20" s="474"/>
      <c r="I20" s="558"/>
      <c r="J20" s="496"/>
      <c r="K20" s="564"/>
      <c r="L20" s="421"/>
      <c r="M20" s="421"/>
      <c r="N20" s="422"/>
      <c r="O20" s="565"/>
      <c r="P20" s="496"/>
      <c r="Q20" s="930"/>
      <c r="R20" s="931"/>
      <c r="S20" s="931"/>
      <c r="T20" s="568"/>
      <c r="U20" s="564"/>
      <c r="V20" s="421"/>
      <c r="W20" s="421"/>
      <c r="X20" s="422"/>
      <c r="Y20" s="565"/>
      <c r="Z20" s="575"/>
      <c r="AA20" s="514"/>
      <c r="AB20" s="933" t="s">
        <v>851</v>
      </c>
      <c r="AC20" s="934"/>
    </row>
    <row r="21" spans="2:29" ht="21.75" customHeight="1">
      <c r="B21" s="930" t="s">
        <v>5</v>
      </c>
      <c r="C21" s="931"/>
      <c r="D21" s="931"/>
      <c r="E21" s="560">
        <f>SUM(E19:E20)</f>
        <v>4150</v>
      </c>
      <c r="F21" s="844">
        <f>SUM(F19:F20)</f>
        <v>0</v>
      </c>
      <c r="G21" s="930"/>
      <c r="H21" s="931"/>
      <c r="I21" s="932"/>
      <c r="J21" s="481"/>
      <c r="K21" s="566"/>
      <c r="L21" s="931" t="s">
        <v>5</v>
      </c>
      <c r="M21" s="931"/>
      <c r="N21" s="932"/>
      <c r="O21" s="552"/>
      <c r="P21" s="496"/>
      <c r="Q21" s="930"/>
      <c r="R21" s="931"/>
      <c r="S21" s="931"/>
      <c r="T21" s="560"/>
      <c r="U21" s="566"/>
      <c r="V21" s="931" t="s">
        <v>5</v>
      </c>
      <c r="W21" s="931"/>
      <c r="X21" s="932"/>
      <c r="Y21" s="552">
        <f>SUM(Y19:Y19)</f>
        <v>350</v>
      </c>
      <c r="Z21" s="496">
        <f>SUM(Z19)</f>
        <v>0</v>
      </c>
      <c r="AA21" s="930"/>
      <c r="AB21" s="931"/>
      <c r="AC21" s="480"/>
    </row>
    <row r="22" spans="2:54" ht="25.5" customHeight="1">
      <c r="B22" s="2"/>
      <c r="C22" s="942" t="s">
        <v>309</v>
      </c>
      <c r="D22" s="942"/>
      <c r="E22" s="942"/>
      <c r="F22" s="943" t="s">
        <v>22</v>
      </c>
      <c r="G22" s="943"/>
      <c r="H22" s="944">
        <f>SUM(J29+Y29)</f>
        <v>10350</v>
      </c>
      <c r="I22" s="943"/>
      <c r="J22" s="164" t="s">
        <v>4</v>
      </c>
      <c r="K22" s="164" t="s">
        <v>463</v>
      </c>
      <c r="L22" s="165"/>
      <c r="M22" s="166" t="s">
        <v>306</v>
      </c>
      <c r="N22" s="165"/>
      <c r="O22" s="945">
        <f>SUM(K29+Z29)</f>
        <v>0</v>
      </c>
      <c r="P22" s="946"/>
      <c r="Q22" s="947" t="s">
        <v>4</v>
      </c>
      <c r="R22" s="947"/>
      <c r="S22" s="2"/>
      <c r="T22" s="5"/>
      <c r="U22" s="5"/>
      <c r="V22" s="2"/>
      <c r="W22" s="2"/>
      <c r="X22" s="2"/>
      <c r="Y22" s="2"/>
      <c r="Z22" s="2"/>
      <c r="AA22" s="948"/>
      <c r="AB22" s="948"/>
      <c r="AC22" s="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29" ht="18.75" customHeight="1">
      <c r="B23" s="935" t="s">
        <v>326</v>
      </c>
      <c r="C23" s="936"/>
      <c r="D23" s="936"/>
      <c r="E23" s="936"/>
      <c r="F23" s="346" t="s">
        <v>310</v>
      </c>
      <c r="G23" s="936" t="s">
        <v>326</v>
      </c>
      <c r="H23" s="936"/>
      <c r="I23" s="936"/>
      <c r="J23" s="937"/>
      <c r="K23" s="346" t="s">
        <v>310</v>
      </c>
      <c r="L23" s="936" t="s">
        <v>327</v>
      </c>
      <c r="M23" s="936"/>
      <c r="N23" s="936"/>
      <c r="O23" s="937"/>
      <c r="P23" s="323" t="s">
        <v>310</v>
      </c>
      <c r="Q23" s="935" t="s">
        <v>328</v>
      </c>
      <c r="R23" s="936"/>
      <c r="S23" s="936"/>
      <c r="T23" s="936"/>
      <c r="U23" s="346" t="s">
        <v>310</v>
      </c>
      <c r="V23" s="936" t="s">
        <v>311</v>
      </c>
      <c r="W23" s="936"/>
      <c r="X23" s="936"/>
      <c r="Y23" s="937"/>
      <c r="Z23" s="346" t="s">
        <v>310</v>
      </c>
      <c r="AA23" s="938" t="s">
        <v>462</v>
      </c>
      <c r="AB23" s="938"/>
      <c r="AC23" s="939"/>
    </row>
    <row r="24" spans="2:29" ht="21.75" customHeight="1">
      <c r="B24" s="554"/>
      <c r="C24" s="451" t="s">
        <v>633</v>
      </c>
      <c r="D24" s="729" t="s">
        <v>630</v>
      </c>
      <c r="E24" s="563">
        <v>2650</v>
      </c>
      <c r="F24" s="830"/>
      <c r="G24" s="427"/>
      <c r="H24" s="447" t="s">
        <v>3</v>
      </c>
      <c r="I24" s="477" t="s">
        <v>630</v>
      </c>
      <c r="J24" s="532">
        <v>1550</v>
      </c>
      <c r="K24" s="830"/>
      <c r="L24" s="1"/>
      <c r="M24" s="447"/>
      <c r="N24" s="1"/>
      <c r="O24" s="541"/>
      <c r="P24" s="506"/>
      <c r="Q24" s="426"/>
      <c r="R24" s="429"/>
      <c r="S24" s="430"/>
      <c r="T24" s="545"/>
      <c r="U24" s="531"/>
      <c r="V24" s="426"/>
      <c r="W24" s="429" t="s">
        <v>631</v>
      </c>
      <c r="X24" s="430"/>
      <c r="Y24" s="550">
        <v>500</v>
      </c>
      <c r="Z24" s="830"/>
      <c r="AA24" s="514"/>
      <c r="AB24" s="457"/>
      <c r="AC24" s="517"/>
    </row>
    <row r="25" spans="2:29" ht="21.75" customHeight="1">
      <c r="B25" s="418"/>
      <c r="C25" s="447" t="s">
        <v>32</v>
      </c>
      <c r="D25" s="686" t="s">
        <v>630</v>
      </c>
      <c r="E25" s="550">
        <v>1100</v>
      </c>
      <c r="F25" s="537"/>
      <c r="G25" s="412"/>
      <c r="H25" s="414" t="s">
        <v>31</v>
      </c>
      <c r="I25" s="574" t="s">
        <v>632</v>
      </c>
      <c r="J25" s="551">
        <v>1350</v>
      </c>
      <c r="K25" s="537"/>
      <c r="L25" s="412"/>
      <c r="M25" s="412"/>
      <c r="N25" s="412"/>
      <c r="O25" s="542"/>
      <c r="P25" s="581"/>
      <c r="Q25" s="405"/>
      <c r="R25" s="412"/>
      <c r="S25" s="408"/>
      <c r="T25" s="576"/>
      <c r="U25" s="578"/>
      <c r="V25" s="405"/>
      <c r="W25" s="414" t="s">
        <v>133</v>
      </c>
      <c r="X25" s="408"/>
      <c r="Y25" s="551">
        <v>200</v>
      </c>
      <c r="Z25" s="537"/>
      <c r="AA25" s="514"/>
      <c r="AB25" s="457"/>
      <c r="AC25" s="517"/>
    </row>
    <row r="26" spans="2:29" ht="21.75" customHeight="1">
      <c r="B26" s="405"/>
      <c r="C26" s="414" t="s">
        <v>33</v>
      </c>
      <c r="D26" s="574" t="s">
        <v>632</v>
      </c>
      <c r="E26" s="551">
        <v>1300</v>
      </c>
      <c r="F26" s="537"/>
      <c r="G26" s="412"/>
      <c r="H26" s="414" t="s">
        <v>36</v>
      </c>
      <c r="I26" s="574" t="s">
        <v>630</v>
      </c>
      <c r="J26" s="551">
        <v>1550</v>
      </c>
      <c r="K26" s="537"/>
      <c r="L26" s="412"/>
      <c r="M26" s="412"/>
      <c r="N26" s="412"/>
      <c r="O26" s="542"/>
      <c r="P26" s="581"/>
      <c r="Q26" s="405"/>
      <c r="R26" s="412"/>
      <c r="S26" s="408"/>
      <c r="T26" s="576"/>
      <c r="U26" s="578"/>
      <c r="V26" s="405"/>
      <c r="W26" s="414" t="s">
        <v>34</v>
      </c>
      <c r="X26" s="408"/>
      <c r="Y26" s="551">
        <v>150</v>
      </c>
      <c r="Z26" s="537"/>
      <c r="AA26" s="514"/>
      <c r="AB26" s="457"/>
      <c r="AC26" s="517"/>
    </row>
    <row r="27" spans="2:29" ht="15" customHeight="1">
      <c r="B27" s="405"/>
      <c r="C27" s="414"/>
      <c r="D27" s="412"/>
      <c r="E27" s="533"/>
      <c r="F27" s="822"/>
      <c r="G27" s="405"/>
      <c r="H27" s="659"/>
      <c r="I27" s="659"/>
      <c r="J27" s="731"/>
      <c r="K27" s="823"/>
      <c r="L27" s="405"/>
      <c r="M27" s="412"/>
      <c r="N27" s="412"/>
      <c r="O27" s="542"/>
      <c r="P27" s="581"/>
      <c r="Q27" s="405"/>
      <c r="R27" s="412"/>
      <c r="S27" s="408"/>
      <c r="T27" s="576"/>
      <c r="U27" s="578"/>
      <c r="V27" s="405"/>
      <c r="W27" s="412"/>
      <c r="X27" s="408"/>
      <c r="Y27" s="579"/>
      <c r="Z27" s="823"/>
      <c r="AA27" s="446"/>
      <c r="AB27" s="460"/>
      <c r="AC27" s="517"/>
    </row>
    <row r="28" spans="2:29" ht="21" customHeight="1">
      <c r="B28" s="423"/>
      <c r="C28" s="960"/>
      <c r="D28" s="960"/>
      <c r="E28" s="560"/>
      <c r="F28" s="573"/>
      <c r="G28" s="930" t="s">
        <v>98</v>
      </c>
      <c r="H28" s="931"/>
      <c r="I28" s="932"/>
      <c r="J28" s="552">
        <f>SUM(J24:J26)</f>
        <v>4450</v>
      </c>
      <c r="K28" s="479">
        <f>SUM(K24:K27)</f>
        <v>0</v>
      </c>
      <c r="L28" s="423"/>
      <c r="M28" s="421"/>
      <c r="N28" s="421"/>
      <c r="O28" s="582"/>
      <c r="P28" s="496"/>
      <c r="Q28" s="930"/>
      <c r="R28" s="931"/>
      <c r="S28" s="932"/>
      <c r="T28" s="577"/>
      <c r="U28" s="580"/>
      <c r="V28" s="423"/>
      <c r="W28" s="421"/>
      <c r="X28" s="422"/>
      <c r="Y28" s="552"/>
      <c r="Z28" s="479"/>
      <c r="AA28" s="446"/>
      <c r="AB28" s="519"/>
      <c r="AC28" s="517"/>
    </row>
    <row r="29" spans="2:29" ht="21.75" customHeight="1">
      <c r="B29" s="930" t="s">
        <v>5</v>
      </c>
      <c r="C29" s="931"/>
      <c r="D29" s="931"/>
      <c r="E29" s="560">
        <f>SUM(E24:E28)</f>
        <v>5050</v>
      </c>
      <c r="F29" s="572">
        <f>SUM(F24:F28)</f>
        <v>0</v>
      </c>
      <c r="G29" s="930" t="s">
        <v>305</v>
      </c>
      <c r="H29" s="931"/>
      <c r="I29" s="932"/>
      <c r="J29" s="552">
        <f>SUM(J28+E29)</f>
        <v>9500</v>
      </c>
      <c r="K29" s="479">
        <f>SUM(F29+K28)</f>
        <v>0</v>
      </c>
      <c r="L29" s="930"/>
      <c r="M29" s="931"/>
      <c r="N29" s="931"/>
      <c r="O29" s="583"/>
      <c r="P29" s="496"/>
      <c r="Q29" s="930"/>
      <c r="R29" s="931"/>
      <c r="S29" s="932"/>
      <c r="T29" s="481"/>
      <c r="U29" s="575"/>
      <c r="V29" s="930" t="s">
        <v>5</v>
      </c>
      <c r="W29" s="931"/>
      <c r="X29" s="932"/>
      <c r="Y29" s="552">
        <f>SUM(Y24:Y26)</f>
        <v>850</v>
      </c>
      <c r="Z29" s="496">
        <f>SUM(Z24:Z26)</f>
        <v>0</v>
      </c>
      <c r="AA29" s="930"/>
      <c r="AB29" s="931"/>
      <c r="AC29" s="482"/>
    </row>
    <row r="30" spans="2:30" ht="25.5" customHeight="1">
      <c r="B30" s="349"/>
      <c r="C30" s="942" t="s">
        <v>622</v>
      </c>
      <c r="D30" s="942"/>
      <c r="E30" s="942"/>
      <c r="F30" s="943" t="s">
        <v>22</v>
      </c>
      <c r="G30" s="943"/>
      <c r="H30" s="944">
        <f>SUM(E33+O33+Y33)</f>
        <v>1300</v>
      </c>
      <c r="I30" s="943"/>
      <c r="J30" s="164" t="s">
        <v>4</v>
      </c>
      <c r="K30" s="164" t="s">
        <v>463</v>
      </c>
      <c r="L30" s="165"/>
      <c r="M30" s="166" t="s">
        <v>306</v>
      </c>
      <c r="N30" s="165"/>
      <c r="O30" s="945">
        <f>SUM(F33+P33+Z33)</f>
        <v>0</v>
      </c>
      <c r="P30" s="946"/>
      <c r="Q30" s="947" t="s">
        <v>4</v>
      </c>
      <c r="R30" s="947"/>
      <c r="S30" s="2"/>
      <c r="T30" s="462"/>
      <c r="U30" s="5"/>
      <c r="V30" s="2"/>
      <c r="W30" s="1"/>
      <c r="X30" s="1"/>
      <c r="Y30" s="1"/>
      <c r="Z30" s="1"/>
      <c r="AA30" s="948"/>
      <c r="AB30" s="948"/>
      <c r="AC30" s="1"/>
      <c r="AD30" s="2"/>
    </row>
    <row r="31" spans="2:29" ht="19.5" customHeight="1">
      <c r="B31" s="935" t="s">
        <v>326</v>
      </c>
      <c r="C31" s="936"/>
      <c r="D31" s="936"/>
      <c r="E31" s="936"/>
      <c r="F31" s="350" t="s">
        <v>310</v>
      </c>
      <c r="G31" s="420"/>
      <c r="H31" s="323"/>
      <c r="I31" s="347"/>
      <c r="J31" s="323"/>
      <c r="K31" s="346"/>
      <c r="L31" s="936" t="s">
        <v>327</v>
      </c>
      <c r="M31" s="936"/>
      <c r="N31" s="936"/>
      <c r="O31" s="937"/>
      <c r="P31" s="323" t="s">
        <v>310</v>
      </c>
      <c r="Q31" s="935" t="s">
        <v>328</v>
      </c>
      <c r="R31" s="936"/>
      <c r="S31" s="936"/>
      <c r="T31" s="936"/>
      <c r="U31" s="346" t="s">
        <v>310</v>
      </c>
      <c r="V31" s="936" t="s">
        <v>311</v>
      </c>
      <c r="W31" s="936"/>
      <c r="X31" s="936"/>
      <c r="Y31" s="937"/>
      <c r="Z31" s="323" t="s">
        <v>310</v>
      </c>
      <c r="AA31" s="949" t="s">
        <v>462</v>
      </c>
      <c r="AB31" s="938"/>
      <c r="AC31" s="939"/>
    </row>
    <row r="32" spans="2:29" ht="21.75" customHeight="1">
      <c r="B32" s="420"/>
      <c r="C32" s="821" t="s">
        <v>623</v>
      </c>
      <c r="D32" s="824" t="s">
        <v>624</v>
      </c>
      <c r="E32" s="535">
        <v>1300</v>
      </c>
      <c r="F32" s="843"/>
      <c r="G32" s="420"/>
      <c r="H32" s="821"/>
      <c r="I32" s="825"/>
      <c r="J32" s="615"/>
      <c r="K32" s="705"/>
      <c r="L32" s="323"/>
      <c r="M32" s="821"/>
      <c r="N32" s="347"/>
      <c r="O32" s="553"/>
      <c r="P32" s="826"/>
      <c r="Q32" s="958"/>
      <c r="R32" s="959"/>
      <c r="S32" s="959"/>
      <c r="T32" s="827"/>
      <c r="U32" s="828"/>
      <c r="V32" s="323"/>
      <c r="W32" s="821"/>
      <c r="X32" s="347"/>
      <c r="Y32" s="553"/>
      <c r="Z32" s="829"/>
      <c r="AA32" s="485"/>
      <c r="AB32" s="457"/>
      <c r="AC32" s="517"/>
    </row>
    <row r="33" spans="2:29" ht="21.75" customHeight="1">
      <c r="B33" s="930" t="s">
        <v>5</v>
      </c>
      <c r="C33" s="931"/>
      <c r="D33" s="931"/>
      <c r="E33" s="560">
        <f>SUM(E32:E32)</f>
        <v>1300</v>
      </c>
      <c r="F33" s="844">
        <f>SUM(F32:F32)</f>
        <v>0</v>
      </c>
      <c r="G33" s="930"/>
      <c r="H33" s="931"/>
      <c r="I33" s="932"/>
      <c r="J33" s="481"/>
      <c r="K33" s="566"/>
      <c r="L33" s="931"/>
      <c r="M33" s="931"/>
      <c r="N33" s="932"/>
      <c r="O33" s="552">
        <f>SUM(O32:O32)</f>
        <v>0</v>
      </c>
      <c r="P33" s="496">
        <f>SUM(P32)</f>
        <v>0</v>
      </c>
      <c r="Q33" s="930"/>
      <c r="R33" s="931"/>
      <c r="S33" s="931"/>
      <c r="T33" s="560"/>
      <c r="U33" s="566"/>
      <c r="V33" s="931"/>
      <c r="W33" s="931"/>
      <c r="X33" s="932"/>
      <c r="Y33" s="552">
        <f>SUM(Y32:Y32)</f>
        <v>0</v>
      </c>
      <c r="Z33" s="479">
        <f>SUM(Z32)</f>
        <v>0</v>
      </c>
      <c r="AA33" s="930"/>
      <c r="AB33" s="931"/>
      <c r="AC33" s="480"/>
    </row>
    <row r="34" spans="2:30" ht="13.5" customHeight="1">
      <c r="B34" s="232" t="s">
        <v>824</v>
      </c>
      <c r="C34" s="172"/>
      <c r="D34" s="1"/>
      <c r="E34" s="545"/>
      <c r="F34" s="845"/>
      <c r="G34" s="1"/>
      <c r="H34" s="1"/>
      <c r="I34" s="1"/>
      <c r="J34" s="545"/>
      <c r="K34" s="846"/>
      <c r="L34" s="1"/>
      <c r="M34" s="1"/>
      <c r="N34" s="1"/>
      <c r="O34" s="545"/>
      <c r="P34" s="507"/>
      <c r="Q34" s="1"/>
      <c r="R34" s="1"/>
      <c r="S34" s="1"/>
      <c r="T34" s="545"/>
      <c r="U34" s="846"/>
      <c r="V34" s="1"/>
      <c r="W34" s="1"/>
      <c r="X34" s="1"/>
      <c r="Y34" s="545"/>
      <c r="Z34" s="507"/>
      <c r="AA34" s="419"/>
      <c r="AB34" s="349"/>
      <c r="AC34" s="8"/>
      <c r="AD34" s="419"/>
    </row>
    <row r="35" spans="2:29" ht="14.25" customHeight="1">
      <c r="B35" s="910" t="s">
        <v>828</v>
      </c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1"/>
    </row>
    <row r="36" spans="2:29" ht="14.25" customHeight="1">
      <c r="B36" s="910" t="s">
        <v>825</v>
      </c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1"/>
      <c r="Y36" s="911"/>
      <c r="Z36" s="911"/>
      <c r="AA36" s="911"/>
      <c r="AB36" s="911"/>
      <c r="AC36" s="911"/>
    </row>
    <row r="37" spans="2:29" ht="13.5">
      <c r="B37" s="910" t="s">
        <v>826</v>
      </c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1"/>
      <c r="AC37" s="911"/>
    </row>
    <row r="38" spans="2:26" ht="8.25" customHeight="1">
      <c r="B38" s="232"/>
      <c r="C38" s="1"/>
      <c r="D38" s="1"/>
      <c r="E38" s="545"/>
      <c r="F38" s="845"/>
      <c r="G38" s="1"/>
      <c r="H38" s="1"/>
      <c r="I38" s="1"/>
      <c r="J38" s="545"/>
      <c r="K38" s="846"/>
      <c r="L38" s="1"/>
      <c r="M38" s="1"/>
      <c r="N38" s="1"/>
      <c r="O38" s="545"/>
      <c r="P38" s="507"/>
      <c r="Q38" s="1"/>
      <c r="R38" s="1"/>
      <c r="S38" s="1"/>
      <c r="T38" s="545"/>
      <c r="U38" s="846"/>
      <c r="V38" s="1"/>
      <c r="W38" s="1"/>
      <c r="X38" s="1"/>
      <c r="Y38" s="545"/>
      <c r="Z38" s="507"/>
    </row>
    <row r="39" spans="2:30" ht="14.25">
      <c r="B39" s="403" t="s">
        <v>569</v>
      </c>
      <c r="C39" s="2"/>
      <c r="E39" s="2"/>
      <c r="F39" s="2"/>
      <c r="J39" s="2"/>
      <c r="K39" s="2"/>
      <c r="M39" s="2"/>
      <c r="O39" s="2"/>
      <c r="P39" s="2"/>
      <c r="R39" s="1"/>
      <c r="T39" s="462"/>
      <c r="U39" s="5"/>
      <c r="AB39" s="349" t="str">
        <f>'表紙'!P36</f>
        <v>（2020年10月現在）</v>
      </c>
      <c r="AC39" s="8" t="s">
        <v>570</v>
      </c>
      <c r="AD39" s="419"/>
    </row>
  </sheetData>
  <sheetProtection password="CCCF" sheet="1" selectLockedCells="1"/>
  <mergeCells count="92">
    <mergeCell ref="B35:AC35"/>
    <mergeCell ref="B36:AC36"/>
    <mergeCell ref="B37:AC37"/>
    <mergeCell ref="C4:E4"/>
    <mergeCell ref="F4:G4"/>
    <mergeCell ref="H4:I4"/>
    <mergeCell ref="B16:D16"/>
    <mergeCell ref="G16:I16"/>
    <mergeCell ref="G15:I15"/>
    <mergeCell ref="B5:E5"/>
    <mergeCell ref="G5:J5"/>
    <mergeCell ref="E3:G3"/>
    <mergeCell ref="W3:Y3"/>
    <mergeCell ref="H3:M3"/>
    <mergeCell ref="N2:P2"/>
    <mergeCell ref="N3:P3"/>
    <mergeCell ref="E2:G2"/>
    <mergeCell ref="H2:M2"/>
    <mergeCell ref="V16:X16"/>
    <mergeCell ref="V33:X33"/>
    <mergeCell ref="C22:E22"/>
    <mergeCell ref="F22:G22"/>
    <mergeCell ref="B33:D33"/>
    <mergeCell ref="G33:I33"/>
    <mergeCell ref="L33:N33"/>
    <mergeCell ref="V31:Y31"/>
    <mergeCell ref="C30:E30"/>
    <mergeCell ref="F30:G30"/>
    <mergeCell ref="H30:I30"/>
    <mergeCell ref="B29:D29"/>
    <mergeCell ref="G29:I29"/>
    <mergeCell ref="L31:O31"/>
    <mergeCell ref="B23:E23"/>
    <mergeCell ref="G23:J23"/>
    <mergeCell ref="C28:D28"/>
    <mergeCell ref="G28:I28"/>
    <mergeCell ref="B31:E31"/>
    <mergeCell ref="V29:X29"/>
    <mergeCell ref="H22:I22"/>
    <mergeCell ref="O22:P22"/>
    <mergeCell ref="Q22:R22"/>
    <mergeCell ref="V23:Y23"/>
    <mergeCell ref="L23:O23"/>
    <mergeCell ref="L29:N29"/>
    <mergeCell ref="Q28:S28"/>
    <mergeCell ref="Q23:T23"/>
    <mergeCell ref="Q33:S33"/>
    <mergeCell ref="O4:P4"/>
    <mergeCell ref="Q4:R4"/>
    <mergeCell ref="O30:P30"/>
    <mergeCell ref="Q30:R30"/>
    <mergeCell ref="Q32:S32"/>
    <mergeCell ref="Q31:T31"/>
    <mergeCell ref="L5:O5"/>
    <mergeCell ref="L16:N16"/>
    <mergeCell ref="Q29:S29"/>
    <mergeCell ref="Z2:AC2"/>
    <mergeCell ref="Z3:AB3"/>
    <mergeCell ref="AA5:AC5"/>
    <mergeCell ref="AA16:AB16"/>
    <mergeCell ref="Q2:V2"/>
    <mergeCell ref="Q3:V3"/>
    <mergeCell ref="Q5:T5"/>
    <mergeCell ref="V5:Y5"/>
    <mergeCell ref="W2:Y2"/>
    <mergeCell ref="Q16:S16"/>
    <mergeCell ref="AA33:AB33"/>
    <mergeCell ref="AA22:AB22"/>
    <mergeCell ref="AA23:AC23"/>
    <mergeCell ref="AA29:AB29"/>
    <mergeCell ref="AA30:AB30"/>
    <mergeCell ref="AA31:AC31"/>
    <mergeCell ref="C17:E17"/>
    <mergeCell ref="F17:G17"/>
    <mergeCell ref="H17:I17"/>
    <mergeCell ref="O17:P17"/>
    <mergeCell ref="Q17:R17"/>
    <mergeCell ref="AA17:AB17"/>
    <mergeCell ref="B18:E18"/>
    <mergeCell ref="L18:O18"/>
    <mergeCell ref="Q18:T18"/>
    <mergeCell ref="V18:Y18"/>
    <mergeCell ref="AA18:AC18"/>
    <mergeCell ref="Q19:S19"/>
    <mergeCell ref="AA21:AB21"/>
    <mergeCell ref="Q20:S20"/>
    <mergeCell ref="B21:D21"/>
    <mergeCell ref="G21:I21"/>
    <mergeCell ref="L21:N21"/>
    <mergeCell ref="Q21:S21"/>
    <mergeCell ref="V21:X21"/>
    <mergeCell ref="AB20:AC20"/>
  </mergeCells>
  <conditionalFormatting sqref="F6">
    <cfRule type="expression" priority="45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7" dxfId="0" stopIfTrue="1">
      <formula>F8&gt;E8</formula>
    </cfRule>
  </conditionalFormatting>
  <conditionalFormatting sqref="F9">
    <cfRule type="expression" priority="36" dxfId="0" stopIfTrue="1">
      <formula>F9&gt;E9</formula>
    </cfRule>
  </conditionalFormatting>
  <conditionalFormatting sqref="F10">
    <cfRule type="expression" priority="35" dxfId="0" stopIfTrue="1">
      <formula>F10&gt;E10</formula>
    </cfRule>
  </conditionalFormatting>
  <conditionalFormatting sqref="F11">
    <cfRule type="expression" priority="34" dxfId="0" stopIfTrue="1">
      <formula>F11&gt;E11</formula>
    </cfRule>
  </conditionalFormatting>
  <conditionalFormatting sqref="F12">
    <cfRule type="expression" priority="33" dxfId="0" stopIfTrue="1">
      <formula>F12&gt;E12</formula>
    </cfRule>
  </conditionalFormatting>
  <conditionalFormatting sqref="F13">
    <cfRule type="expression" priority="32" dxfId="0" stopIfTrue="1">
      <formula>F13&gt;E13</formula>
    </cfRule>
  </conditionalFormatting>
  <conditionalFormatting sqref="K6">
    <cfRule type="expression" priority="31" dxfId="0" stopIfTrue="1">
      <formula>K6&gt;J6</formula>
    </cfRule>
  </conditionalFormatting>
  <conditionalFormatting sqref="K7">
    <cfRule type="expression" priority="30" dxfId="0" stopIfTrue="1">
      <formula>K7&gt;J7</formula>
    </cfRule>
  </conditionalFormatting>
  <conditionalFormatting sqref="K8">
    <cfRule type="expression" priority="29" dxfId="0" stopIfTrue="1">
      <formula>K8&gt;J8</formula>
    </cfRule>
  </conditionalFormatting>
  <conditionalFormatting sqref="U6">
    <cfRule type="expression" priority="27" dxfId="0" stopIfTrue="1">
      <formula>U6&gt;T6</formula>
    </cfRule>
  </conditionalFormatting>
  <conditionalFormatting sqref="U7">
    <cfRule type="expression" priority="26" dxfId="0" stopIfTrue="1">
      <formula>U7&gt;T7</formula>
    </cfRule>
  </conditionalFormatting>
  <conditionalFormatting sqref="U8">
    <cfRule type="expression" priority="25" dxfId="0" stopIfTrue="1">
      <formula>U8&gt;T8</formula>
    </cfRule>
  </conditionalFormatting>
  <conditionalFormatting sqref="U9">
    <cfRule type="expression" priority="24" dxfId="0" stopIfTrue="1">
      <formula>U9&gt;T9</formula>
    </cfRule>
  </conditionalFormatting>
  <conditionalFormatting sqref="Z6">
    <cfRule type="expression" priority="23" dxfId="0" stopIfTrue="1">
      <formula>Z6&gt;Y6</formula>
    </cfRule>
  </conditionalFormatting>
  <conditionalFormatting sqref="Z7">
    <cfRule type="expression" priority="22" dxfId="0" stopIfTrue="1">
      <formula>Z7&gt;Y7</formula>
    </cfRule>
  </conditionalFormatting>
  <conditionalFormatting sqref="F19">
    <cfRule type="expression" priority="17" dxfId="0" stopIfTrue="1">
      <formula>F19&gt;E19</formula>
    </cfRule>
  </conditionalFormatting>
  <conditionalFormatting sqref="F32">
    <cfRule type="expression" priority="12" dxfId="0" stopIfTrue="1">
      <formula>F32&gt;E32</formula>
    </cfRule>
  </conditionalFormatting>
  <conditionalFormatting sqref="F24">
    <cfRule type="expression" priority="11" dxfId="0" stopIfTrue="1">
      <formula>F24&gt;E24</formula>
    </cfRule>
  </conditionalFormatting>
  <conditionalFormatting sqref="F25">
    <cfRule type="expression" priority="10" dxfId="0" stopIfTrue="1">
      <formula>F25&gt;E25</formula>
    </cfRule>
  </conditionalFormatting>
  <conditionalFormatting sqref="F26">
    <cfRule type="expression" priority="9" dxfId="0" stopIfTrue="1">
      <formula>F26&gt;E26</formula>
    </cfRule>
  </conditionalFormatting>
  <conditionalFormatting sqref="K24">
    <cfRule type="expression" priority="8" dxfId="0" stopIfTrue="1">
      <formula>K24&gt;J24</formula>
    </cfRule>
  </conditionalFormatting>
  <conditionalFormatting sqref="K25">
    <cfRule type="expression" priority="7" dxfId="0" stopIfTrue="1">
      <formula>K25&gt;J25</formula>
    </cfRule>
  </conditionalFormatting>
  <conditionalFormatting sqref="K26">
    <cfRule type="expression" priority="6" dxfId="0" stopIfTrue="1">
      <formula>K26&gt;J26</formula>
    </cfRule>
  </conditionalFormatting>
  <conditionalFormatting sqref="Z24">
    <cfRule type="expression" priority="5" dxfId="0" stopIfTrue="1">
      <formula>Z24&gt;Y24</formula>
    </cfRule>
  </conditionalFormatting>
  <conditionalFormatting sqref="Z25">
    <cfRule type="expression" priority="4" dxfId="0" stopIfTrue="1">
      <formula>Z25&gt;Y25</formula>
    </cfRule>
  </conditionalFormatting>
  <conditionalFormatting sqref="Z26">
    <cfRule type="expression" priority="3" dxfId="0" stopIfTrue="1">
      <formula>Z26&gt;Y26</formula>
    </cfRule>
  </conditionalFormatting>
  <conditionalFormatting sqref="Z19">
    <cfRule type="expression" priority="2" dxfId="0" stopIfTrue="1">
      <formula>Z19&gt;Y19</formula>
    </cfRule>
  </conditionalFormatting>
  <conditionalFormatting sqref="F20">
    <cfRule type="expression" priority="1" dxfId="0" stopIfTrue="1">
      <formula>F20&gt;E20</formula>
    </cfRule>
  </conditionalFormatting>
  <dataValidations count="5">
    <dataValidation operator="lessThanOrEqual" allowBlank="1" showInputMessage="1" showErrorMessage="1" sqref="M10:P18 H10:K18 C15:F18 R11:U18 G1:G18 C1:F5 L1:L18 H1:K5 Q1:Q18 M1:P5 V1:V18 R1:U5 W1:Z5 W9:Z18 C28:Z29 A39:IV65536 C38:Z38 A1:B29 Z20:Z21 F30:F31 A30:E33 F33 C21:Y21 C22:Z23 G30:IV33 B34:B38 C34:Z34 AA1:AA29 AD1:IV29 AB1:AC18 AB21:AC29"/>
    <dataValidation type="custom" operator="lessThanOrEqual" allowBlank="1" showInputMessage="1" showErrorMessage="1" sqref="P19 U10 P6:P9 P24 U24 Z8 F14">
      <formula1>AND(P19&lt;=O19,MOD(P19,50)=0)</formula1>
    </dataValidation>
    <dataValidation type="custom" operator="lessThanOrEqual" allowBlank="1" showInputMessage="1" showErrorMessage="1" sqref="K27">
      <formula1>AND(K27&lt;=E28,MOD(K27,50)=0)</formula1>
    </dataValidation>
    <dataValidation errorStyle="warning" operator="lessThanOrEqual" showInputMessage="1" showErrorMessage="1" errorTitle="折込数オーバー" error="入力した折込数が満数を超えています。" sqref="H9:K9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3 K6:K8 U6:U9 Z6:Z7 F19:F20 F24:F26 K24:K26 Z19 Z24:Z26 F32">
      <formula1>AND(F6&lt;=E6,MOD(F6,50)=0)</formula1>
    </dataValidation>
  </dataValidations>
  <printOptions vertic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A39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875" style="4" customWidth="1"/>
    <col min="3" max="3" width="11.625" style="4" bestFit="1" customWidth="1"/>
    <col min="4" max="4" width="4.00390625" style="4" customWidth="1"/>
    <col min="5" max="5" width="7.625" style="4" customWidth="1"/>
    <col min="6" max="6" width="8.625" style="4" customWidth="1"/>
    <col min="7" max="7" width="3.125" style="4" customWidth="1"/>
    <col min="8" max="8" width="11.125" style="4" customWidth="1"/>
    <col min="9" max="9" width="4.00390625" style="4" customWidth="1"/>
    <col min="10" max="10" width="7.625" style="4" customWidth="1"/>
    <col min="11" max="11" width="8.625" style="4" customWidth="1"/>
    <col min="12" max="12" width="0.74609375" style="4" customWidth="1"/>
    <col min="13" max="13" width="10.625" style="4" customWidth="1"/>
    <col min="14" max="14" width="2.625" style="4" bestFit="1" customWidth="1"/>
    <col min="15" max="15" width="7.00390625" style="4" customWidth="1"/>
    <col min="16" max="16" width="8.125" style="4" customWidth="1"/>
    <col min="17" max="17" width="2.625" style="4" customWidth="1"/>
    <col min="18" max="18" width="10.625" style="4" customWidth="1"/>
    <col min="19" max="19" width="3.125" style="4" bestFit="1" customWidth="1"/>
    <col min="20" max="20" width="7.50390625" style="4" customWidth="1"/>
    <col min="21" max="21" width="8.125" style="4" customWidth="1"/>
    <col min="22" max="22" width="0.74609375" style="4" customWidth="1"/>
    <col min="23" max="23" width="11.375" style="4" bestFit="1" customWidth="1"/>
    <col min="24" max="24" width="0.74609375" style="4" customWidth="1"/>
    <col min="25" max="25" width="7.00390625" style="4" customWidth="1"/>
    <col min="26" max="26" width="8.125" style="4" customWidth="1"/>
    <col min="27" max="27" width="0.74609375" style="4" customWidth="1"/>
    <col min="28" max="28" width="21.125" style="4" customWidth="1"/>
    <col min="29" max="29" width="4.25390625" style="4" bestFit="1" customWidth="1"/>
    <col min="30" max="30" width="1.37890625" style="4" customWidth="1"/>
    <col min="31" max="16384" width="9.00390625" style="4" customWidth="1"/>
  </cols>
  <sheetData>
    <row r="1" spans="7:157" ht="12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7.75" customHeight="1">
      <c r="B2" s="167" t="s">
        <v>304</v>
      </c>
      <c r="C2" s="167"/>
      <c r="D2" s="167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2"/>
      <c r="N2" s="935" t="s">
        <v>12</v>
      </c>
      <c r="O2" s="936"/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FA2" s="2"/>
    </row>
    <row r="3" spans="2:29" ht="27.75" customHeight="1">
      <c r="B3" s="6"/>
      <c r="C3" s="6"/>
      <c r="D3" s="6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4"/>
      <c r="N3" s="935" t="s">
        <v>464</v>
      </c>
      <c r="O3" s="936"/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SUM(O4+O26)</f>
        <v>0</v>
      </c>
      <c r="AA3" s="954"/>
      <c r="AB3" s="954"/>
      <c r="AC3" s="348" t="s">
        <v>4</v>
      </c>
    </row>
    <row r="4" spans="3:18" s="163" customFormat="1" ht="25.5" customHeight="1">
      <c r="C4" s="942" t="s">
        <v>321</v>
      </c>
      <c r="D4" s="942"/>
      <c r="E4" s="942"/>
      <c r="F4" s="943" t="s">
        <v>22</v>
      </c>
      <c r="G4" s="943"/>
      <c r="H4" s="944">
        <f>SUM(J25+O25+T25+Y25)</f>
        <v>88250</v>
      </c>
      <c r="I4" s="944"/>
      <c r="J4" s="164" t="s">
        <v>4</v>
      </c>
      <c r="K4" s="164" t="s">
        <v>463</v>
      </c>
      <c r="L4" s="165"/>
      <c r="M4" s="166" t="s">
        <v>306</v>
      </c>
      <c r="N4" s="165"/>
      <c r="O4" s="945">
        <f>SUM(K25+P25+U25+Z25)</f>
        <v>0</v>
      </c>
      <c r="P4" s="946"/>
      <c r="Q4" s="947" t="s">
        <v>4</v>
      </c>
      <c r="R4" s="947"/>
    </row>
    <row r="5" spans="2:29" ht="21.75" customHeight="1">
      <c r="B5" s="935" t="s">
        <v>326</v>
      </c>
      <c r="C5" s="936"/>
      <c r="D5" s="936"/>
      <c r="E5" s="936"/>
      <c r="F5" s="346" t="s">
        <v>310</v>
      </c>
      <c r="G5" s="935" t="s">
        <v>326</v>
      </c>
      <c r="H5" s="936"/>
      <c r="I5" s="936"/>
      <c r="J5" s="937"/>
      <c r="K5" s="324" t="s">
        <v>310</v>
      </c>
      <c r="L5" s="936" t="s">
        <v>327</v>
      </c>
      <c r="M5" s="936"/>
      <c r="N5" s="936"/>
      <c r="O5" s="936"/>
      <c r="P5" s="346" t="s">
        <v>310</v>
      </c>
      <c r="Q5" s="935" t="s">
        <v>328</v>
      </c>
      <c r="R5" s="936"/>
      <c r="S5" s="936"/>
      <c r="T5" s="936"/>
      <c r="U5" s="346" t="s">
        <v>310</v>
      </c>
      <c r="V5" s="936" t="s">
        <v>311</v>
      </c>
      <c r="W5" s="936"/>
      <c r="X5" s="936"/>
      <c r="Y5" s="937"/>
      <c r="Z5" s="323" t="s">
        <v>310</v>
      </c>
      <c r="AA5" s="949" t="s">
        <v>462</v>
      </c>
      <c r="AB5" s="938"/>
      <c r="AC5" s="939"/>
    </row>
    <row r="6" spans="2:29" ht="21.75" customHeight="1">
      <c r="B6" s="438" t="s">
        <v>585</v>
      </c>
      <c r="C6" s="584" t="s">
        <v>40</v>
      </c>
      <c r="D6" s="525" t="s">
        <v>701</v>
      </c>
      <c r="E6" s="532">
        <v>5150</v>
      </c>
      <c r="F6" s="830"/>
      <c r="G6" s="664"/>
      <c r="H6" s="710" t="s">
        <v>45</v>
      </c>
      <c r="I6" s="711" t="s">
        <v>700</v>
      </c>
      <c r="J6" s="850">
        <v>2500</v>
      </c>
      <c r="K6" s="830"/>
      <c r="L6" s="556"/>
      <c r="M6" s="453" t="s">
        <v>324</v>
      </c>
      <c r="N6" s="459" t="s">
        <v>835</v>
      </c>
      <c r="O6" s="532">
        <v>3500</v>
      </c>
      <c r="P6" s="830"/>
      <c r="Q6" s="405"/>
      <c r="R6" s="414" t="s">
        <v>313</v>
      </c>
      <c r="S6" s="408" t="s">
        <v>682</v>
      </c>
      <c r="T6" s="546">
        <v>1100</v>
      </c>
      <c r="U6" s="830"/>
      <c r="V6" s="1"/>
      <c r="W6" s="410" t="s">
        <v>858</v>
      </c>
      <c r="X6" s="841"/>
      <c r="Y6" s="854">
        <v>350</v>
      </c>
      <c r="Z6" s="836"/>
      <c r="AA6" s="491"/>
      <c r="AB6" s="458" t="s">
        <v>603</v>
      </c>
      <c r="AC6" s="521"/>
    </row>
    <row r="7" spans="2:29" ht="21.75" customHeight="1">
      <c r="B7" s="442"/>
      <c r="C7" s="585" t="s">
        <v>42</v>
      </c>
      <c r="D7" s="586" t="s">
        <v>635</v>
      </c>
      <c r="E7" s="533">
        <v>2600</v>
      </c>
      <c r="F7" s="537"/>
      <c r="G7" s="709"/>
      <c r="H7" s="587" t="s">
        <v>382</v>
      </c>
      <c r="I7" s="586" t="s">
        <v>625</v>
      </c>
      <c r="J7" s="542">
        <v>2200</v>
      </c>
      <c r="K7" s="537"/>
      <c r="L7" s="411"/>
      <c r="M7" s="851" t="s">
        <v>836</v>
      </c>
      <c r="N7" s="444"/>
      <c r="O7" s="533">
        <v>400</v>
      </c>
      <c r="P7" s="537"/>
      <c r="Q7" s="405"/>
      <c r="R7" s="414" t="s">
        <v>46</v>
      </c>
      <c r="S7" s="443" t="s">
        <v>626</v>
      </c>
      <c r="T7" s="546">
        <v>1350</v>
      </c>
      <c r="U7" s="537"/>
      <c r="V7" s="412"/>
      <c r="W7" s="812" t="s">
        <v>859</v>
      </c>
      <c r="X7" s="841"/>
      <c r="Y7" s="855">
        <v>850</v>
      </c>
      <c r="Z7" s="836"/>
      <c r="AA7" s="491"/>
      <c r="AB7" s="526"/>
      <c r="AC7" s="521"/>
    </row>
    <row r="8" spans="2:29" ht="21.75" customHeight="1">
      <c r="B8" s="442"/>
      <c r="C8" s="588" t="s">
        <v>44</v>
      </c>
      <c r="D8" s="586" t="s">
        <v>625</v>
      </c>
      <c r="E8" s="533">
        <v>2700</v>
      </c>
      <c r="F8" s="537"/>
      <c r="G8" s="434"/>
      <c r="H8" s="589" t="s">
        <v>465</v>
      </c>
      <c r="I8" s="590" t="s">
        <v>625</v>
      </c>
      <c r="J8" s="542">
        <v>1750</v>
      </c>
      <c r="K8" s="537"/>
      <c r="L8" s="412"/>
      <c r="M8" s="410" t="s">
        <v>323</v>
      </c>
      <c r="N8" s="444" t="s">
        <v>837</v>
      </c>
      <c r="O8" s="533">
        <v>3400</v>
      </c>
      <c r="P8" s="537"/>
      <c r="Q8" s="405"/>
      <c r="R8" s="414" t="s">
        <v>50</v>
      </c>
      <c r="S8" s="443" t="s">
        <v>626</v>
      </c>
      <c r="T8" s="546">
        <v>450</v>
      </c>
      <c r="U8" s="537"/>
      <c r="V8" s="412"/>
      <c r="W8" s="410" t="s">
        <v>860</v>
      </c>
      <c r="X8" s="841"/>
      <c r="Y8" s="855">
        <v>200</v>
      </c>
      <c r="Z8" s="836"/>
      <c r="AA8" s="491"/>
      <c r="AB8" s="458"/>
      <c r="AC8" s="521"/>
    </row>
    <row r="9" spans="2:29" ht="21.75" customHeight="1">
      <c r="B9" s="442"/>
      <c r="C9" s="591" t="s">
        <v>466</v>
      </c>
      <c r="D9" s="586" t="s">
        <v>625</v>
      </c>
      <c r="E9" s="533">
        <v>2350</v>
      </c>
      <c r="F9" s="537"/>
      <c r="G9" s="434"/>
      <c r="H9" s="592" t="s">
        <v>48</v>
      </c>
      <c r="I9" s="590" t="s">
        <v>625</v>
      </c>
      <c r="J9" s="542">
        <v>2500</v>
      </c>
      <c r="K9" s="537"/>
      <c r="L9" s="412"/>
      <c r="M9" s="414" t="s">
        <v>457</v>
      </c>
      <c r="N9" s="412"/>
      <c r="O9" s="533">
        <v>650</v>
      </c>
      <c r="P9" s="537"/>
      <c r="Q9" s="442"/>
      <c r="R9" s="410" t="s">
        <v>314</v>
      </c>
      <c r="S9" s="443" t="s">
        <v>626</v>
      </c>
      <c r="T9" s="546">
        <v>800</v>
      </c>
      <c r="U9" s="537"/>
      <c r="V9" s="412"/>
      <c r="W9" s="410" t="s">
        <v>48</v>
      </c>
      <c r="X9" s="412"/>
      <c r="Y9" s="542">
        <v>450</v>
      </c>
      <c r="Z9" s="836"/>
      <c r="AA9" s="491"/>
      <c r="AB9" s="458"/>
      <c r="AC9" s="521"/>
    </row>
    <row r="10" spans="2:29" ht="21.75" customHeight="1">
      <c r="B10" s="442"/>
      <c r="C10" s="588" t="s">
        <v>467</v>
      </c>
      <c r="D10" s="586" t="s">
        <v>626</v>
      </c>
      <c r="E10" s="533">
        <v>1500</v>
      </c>
      <c r="F10" s="537"/>
      <c r="G10" s="434"/>
      <c r="H10" s="592" t="s">
        <v>468</v>
      </c>
      <c r="I10" s="601" t="s">
        <v>856</v>
      </c>
      <c r="J10" s="542">
        <v>2500</v>
      </c>
      <c r="K10" s="537"/>
      <c r="L10" s="412"/>
      <c r="M10" s="410" t="s">
        <v>382</v>
      </c>
      <c r="N10" s="444"/>
      <c r="O10" s="533">
        <v>2300</v>
      </c>
      <c r="P10" s="537"/>
      <c r="Q10" s="442"/>
      <c r="R10" s="410" t="s">
        <v>315</v>
      </c>
      <c r="S10" s="443" t="s">
        <v>627</v>
      </c>
      <c r="T10" s="546">
        <v>3650</v>
      </c>
      <c r="U10" s="537"/>
      <c r="V10" s="405"/>
      <c r="W10" s="410" t="s">
        <v>453</v>
      </c>
      <c r="X10" s="412"/>
      <c r="Y10" s="542">
        <v>800</v>
      </c>
      <c r="Z10" s="836"/>
      <c r="AA10" s="491"/>
      <c r="AB10" s="969"/>
      <c r="AC10" s="970"/>
    </row>
    <row r="11" spans="2:29" ht="21.75" customHeight="1">
      <c r="B11" s="442"/>
      <c r="C11" s="593" t="s">
        <v>49</v>
      </c>
      <c r="D11" s="586" t="s">
        <v>627</v>
      </c>
      <c r="E11" s="533">
        <v>1700</v>
      </c>
      <c r="F11" s="537"/>
      <c r="G11" s="434"/>
      <c r="H11" s="592" t="s">
        <v>52</v>
      </c>
      <c r="I11" s="586" t="s">
        <v>627</v>
      </c>
      <c r="J11" s="542">
        <v>2450</v>
      </c>
      <c r="K11" s="537"/>
      <c r="L11" s="412"/>
      <c r="M11" s="410" t="s">
        <v>48</v>
      </c>
      <c r="N11" s="412"/>
      <c r="O11" s="533">
        <v>750</v>
      </c>
      <c r="P11" s="537"/>
      <c r="Q11" s="405"/>
      <c r="R11" s="414" t="s">
        <v>52</v>
      </c>
      <c r="S11" s="408" t="s">
        <v>682</v>
      </c>
      <c r="T11" s="546">
        <v>700</v>
      </c>
      <c r="U11" s="537"/>
      <c r="V11" s="405"/>
      <c r="W11" s="410" t="s">
        <v>53</v>
      </c>
      <c r="X11" s="412"/>
      <c r="Y11" s="542">
        <v>300</v>
      </c>
      <c r="Z11" s="836"/>
      <c r="AA11" s="491"/>
      <c r="AB11" s="458"/>
      <c r="AC11" s="521"/>
    </row>
    <row r="12" spans="2:29" ht="21.75" customHeight="1">
      <c r="B12" s="438" t="s">
        <v>584</v>
      </c>
      <c r="C12" s="592" t="s">
        <v>470</v>
      </c>
      <c r="D12" s="601" t="s">
        <v>848</v>
      </c>
      <c r="E12" s="533">
        <v>1950</v>
      </c>
      <c r="F12" s="537"/>
      <c r="G12" s="434"/>
      <c r="H12" s="592" t="s">
        <v>56</v>
      </c>
      <c r="I12" s="601" t="s">
        <v>636</v>
      </c>
      <c r="J12" s="542">
        <v>3550</v>
      </c>
      <c r="K12" s="537"/>
      <c r="L12" s="412"/>
      <c r="M12" s="410" t="s">
        <v>838</v>
      </c>
      <c r="N12" s="412"/>
      <c r="O12" s="533">
        <v>550</v>
      </c>
      <c r="P12" s="537"/>
      <c r="Q12" s="405"/>
      <c r="R12" s="414" t="s">
        <v>316</v>
      </c>
      <c r="S12" s="408" t="s">
        <v>682</v>
      </c>
      <c r="T12" s="546">
        <v>1000</v>
      </c>
      <c r="U12" s="537"/>
      <c r="V12" s="405"/>
      <c r="W12" s="410" t="s">
        <v>324</v>
      </c>
      <c r="X12" s="412"/>
      <c r="Y12" s="853">
        <v>1000</v>
      </c>
      <c r="Z12" s="836"/>
      <c r="AA12" s="491"/>
      <c r="AB12" s="458" t="s">
        <v>850</v>
      </c>
      <c r="AC12" s="521"/>
    </row>
    <row r="13" spans="2:29" ht="21.75" customHeight="1">
      <c r="B13" s="442"/>
      <c r="C13" s="588" t="s">
        <v>50</v>
      </c>
      <c r="D13" s="586" t="s">
        <v>628</v>
      </c>
      <c r="E13" s="533">
        <v>2500</v>
      </c>
      <c r="F13" s="537"/>
      <c r="G13" s="434"/>
      <c r="H13" s="592" t="s">
        <v>58</v>
      </c>
      <c r="I13" s="602" t="s">
        <v>628</v>
      </c>
      <c r="J13" s="542">
        <v>2400</v>
      </c>
      <c r="K13" s="537"/>
      <c r="L13" s="412"/>
      <c r="M13" s="414"/>
      <c r="N13" s="412"/>
      <c r="O13" s="533"/>
      <c r="P13" s="598"/>
      <c r="Q13" s="405"/>
      <c r="R13" s="414" t="s">
        <v>317</v>
      </c>
      <c r="S13" s="408"/>
      <c r="T13" s="546">
        <v>850</v>
      </c>
      <c r="U13" s="537"/>
      <c r="V13" s="405"/>
      <c r="W13" s="410" t="s">
        <v>180</v>
      </c>
      <c r="X13" s="412"/>
      <c r="Y13" s="542">
        <v>450</v>
      </c>
      <c r="Z13" s="836"/>
      <c r="AA13" s="491"/>
      <c r="AB13" s="458"/>
      <c r="AC13" s="521"/>
    </row>
    <row r="14" spans="2:29" ht="21.75" customHeight="1">
      <c r="B14" s="442"/>
      <c r="C14" s="592" t="s">
        <v>53</v>
      </c>
      <c r="D14" s="586" t="s">
        <v>628</v>
      </c>
      <c r="E14" s="533">
        <v>2600</v>
      </c>
      <c r="F14" s="537"/>
      <c r="G14" s="434"/>
      <c r="H14" s="592" t="s">
        <v>59</v>
      </c>
      <c r="I14" s="586"/>
      <c r="J14" s="542">
        <v>2100</v>
      </c>
      <c r="K14" s="537"/>
      <c r="L14" s="412"/>
      <c r="M14" s="414"/>
      <c r="N14" s="412"/>
      <c r="O14" s="533"/>
      <c r="P14" s="598"/>
      <c r="Q14" s="405"/>
      <c r="R14" s="414" t="s">
        <v>318</v>
      </c>
      <c r="S14" s="408" t="s">
        <v>682</v>
      </c>
      <c r="T14" s="546">
        <v>150</v>
      </c>
      <c r="U14" s="537"/>
      <c r="V14" s="405"/>
      <c r="W14" s="410" t="s">
        <v>257</v>
      </c>
      <c r="X14" s="412"/>
      <c r="Y14" s="542">
        <v>650</v>
      </c>
      <c r="Z14" s="836"/>
      <c r="AA14" s="491"/>
      <c r="AB14" s="458"/>
      <c r="AC14" s="521"/>
    </row>
    <row r="15" spans="2:29" ht="21.75" customHeight="1">
      <c r="B15" s="442"/>
      <c r="C15" s="588" t="s">
        <v>471</v>
      </c>
      <c r="D15" s="586" t="s">
        <v>628</v>
      </c>
      <c r="E15" s="533">
        <v>1650</v>
      </c>
      <c r="F15" s="537"/>
      <c r="G15" s="434"/>
      <c r="H15" s="592"/>
      <c r="I15" s="586"/>
      <c r="J15" s="542"/>
      <c r="K15" s="598"/>
      <c r="L15" s="412"/>
      <c r="M15" s="414"/>
      <c r="N15" s="412"/>
      <c r="O15" s="533"/>
      <c r="P15" s="531"/>
      <c r="Q15" s="405"/>
      <c r="R15" s="414" t="s">
        <v>55</v>
      </c>
      <c r="S15" s="443" t="s">
        <v>627</v>
      </c>
      <c r="T15" s="546">
        <v>600</v>
      </c>
      <c r="U15" s="537"/>
      <c r="V15" s="405"/>
      <c r="W15" s="414" t="s">
        <v>41</v>
      </c>
      <c r="X15" s="412"/>
      <c r="Y15" s="542">
        <v>150</v>
      </c>
      <c r="Z15" s="836"/>
      <c r="AA15" s="491"/>
      <c r="AB15" s="458"/>
      <c r="AC15" s="521"/>
    </row>
    <row r="16" spans="2:29" ht="21.75" customHeight="1">
      <c r="B16" s="442"/>
      <c r="C16" s="592" t="s">
        <v>472</v>
      </c>
      <c r="D16" s="586" t="s">
        <v>820</v>
      </c>
      <c r="E16" s="533">
        <v>2050</v>
      </c>
      <c r="F16" s="537"/>
      <c r="G16" s="434"/>
      <c r="H16" s="592"/>
      <c r="I16" s="586"/>
      <c r="J16" s="542"/>
      <c r="K16" s="823"/>
      <c r="L16" s="412"/>
      <c r="M16" s="414"/>
      <c r="N16" s="412"/>
      <c r="O16" s="533"/>
      <c r="P16" s="598"/>
      <c r="Q16" s="442"/>
      <c r="R16" s="414" t="s">
        <v>319</v>
      </c>
      <c r="S16" s="443" t="s">
        <v>626</v>
      </c>
      <c r="T16" s="546">
        <v>2550</v>
      </c>
      <c r="U16" s="537"/>
      <c r="V16" s="405"/>
      <c r="W16" s="414" t="s">
        <v>57</v>
      </c>
      <c r="X16" s="412"/>
      <c r="Y16" s="542">
        <v>350</v>
      </c>
      <c r="Z16" s="836"/>
      <c r="AA16" s="491"/>
      <c r="AB16" s="458"/>
      <c r="AC16" s="521"/>
    </row>
    <row r="17" spans="2:29" ht="21.75" customHeight="1">
      <c r="B17" s="442"/>
      <c r="C17" s="594" t="s">
        <v>473</v>
      </c>
      <c r="D17" s="586" t="s">
        <v>625</v>
      </c>
      <c r="E17" s="533">
        <v>2250</v>
      </c>
      <c r="F17" s="537"/>
      <c r="G17" s="434"/>
      <c r="H17" s="592"/>
      <c r="I17" s="586"/>
      <c r="J17" s="542"/>
      <c r="K17" s="536"/>
      <c r="L17" s="412"/>
      <c r="M17" s="414"/>
      <c r="N17" s="412"/>
      <c r="O17" s="597"/>
      <c r="P17" s="832"/>
      <c r="Q17" s="405"/>
      <c r="R17" s="974" t="s">
        <v>320</v>
      </c>
      <c r="S17" s="974"/>
      <c r="T17" s="974"/>
      <c r="U17" s="832"/>
      <c r="V17" s="405"/>
      <c r="W17" s="412"/>
      <c r="X17" s="408"/>
      <c r="Y17" s="551"/>
      <c r="Z17" s="598"/>
      <c r="AA17" s="491"/>
      <c r="AB17" s="458"/>
      <c r="AC17" s="521"/>
    </row>
    <row r="18" spans="2:29" ht="21.75" customHeight="1">
      <c r="B18" s="442"/>
      <c r="C18" s="592" t="s">
        <v>474</v>
      </c>
      <c r="D18" s="586" t="s">
        <v>625</v>
      </c>
      <c r="E18" s="533">
        <v>1500</v>
      </c>
      <c r="F18" s="537"/>
      <c r="G18" s="434"/>
      <c r="H18" s="595"/>
      <c r="I18" s="586"/>
      <c r="J18" s="542"/>
      <c r="K18" s="536"/>
      <c r="L18" s="412"/>
      <c r="M18" s="414"/>
      <c r="N18" s="412"/>
      <c r="O18" s="597"/>
      <c r="P18" s="833"/>
      <c r="Q18" s="405"/>
      <c r="R18" s="412"/>
      <c r="S18" s="412"/>
      <c r="T18" s="547"/>
      <c r="U18" s="598"/>
      <c r="V18" s="405"/>
      <c r="W18" s="412"/>
      <c r="X18" s="408"/>
      <c r="Y18" s="551"/>
      <c r="Z18" s="823"/>
      <c r="AA18" s="491"/>
      <c r="AB18" s="458"/>
      <c r="AC18" s="521"/>
    </row>
    <row r="19" spans="2:29" ht="21.75" customHeight="1">
      <c r="B19" s="442"/>
      <c r="C19" s="592" t="s">
        <v>475</v>
      </c>
      <c r="D19" s="586" t="s">
        <v>821</v>
      </c>
      <c r="E19" s="533">
        <v>3100</v>
      </c>
      <c r="F19" s="537"/>
      <c r="G19" s="434"/>
      <c r="H19" s="595"/>
      <c r="I19" s="586"/>
      <c r="J19" s="542"/>
      <c r="K19" s="536"/>
      <c r="L19" s="412"/>
      <c r="M19" s="414"/>
      <c r="N19" s="412"/>
      <c r="O19" s="542"/>
      <c r="P19" s="581"/>
      <c r="Q19" s="405"/>
      <c r="R19" s="412"/>
      <c r="S19" s="412"/>
      <c r="T19" s="547"/>
      <c r="U19" s="598"/>
      <c r="V19" s="405"/>
      <c r="W19" s="412"/>
      <c r="X19" s="408"/>
      <c r="Y19" s="551"/>
      <c r="Z19" s="536"/>
      <c r="AA19" s="491"/>
      <c r="AB19" s="458"/>
      <c r="AC19" s="521"/>
    </row>
    <row r="20" spans="2:29" ht="21.75" customHeight="1">
      <c r="B20" s="442"/>
      <c r="C20" s="588" t="s">
        <v>41</v>
      </c>
      <c r="D20" s="586" t="s">
        <v>627</v>
      </c>
      <c r="E20" s="533">
        <v>2400</v>
      </c>
      <c r="F20" s="537"/>
      <c r="G20" s="434"/>
      <c r="H20" s="595"/>
      <c r="I20" s="586"/>
      <c r="J20" s="542"/>
      <c r="K20" s="536"/>
      <c r="L20" s="412"/>
      <c r="M20" s="414"/>
      <c r="N20" s="412"/>
      <c r="O20" s="543"/>
      <c r="P20" s="581"/>
      <c r="Q20" s="405"/>
      <c r="R20" s="412"/>
      <c r="S20" s="412"/>
      <c r="T20" s="547"/>
      <c r="U20" s="598"/>
      <c r="V20" s="405"/>
      <c r="W20" s="412"/>
      <c r="X20" s="408"/>
      <c r="Y20" s="599"/>
      <c r="Z20" s="536"/>
      <c r="AA20" s="491"/>
      <c r="AB20" s="467"/>
      <c r="AC20" s="521"/>
    </row>
    <row r="21" spans="2:29" ht="18.75" customHeight="1">
      <c r="B21" s="442"/>
      <c r="C21" s="588"/>
      <c r="D21" s="586"/>
      <c r="E21" s="533"/>
      <c r="F21" s="598"/>
      <c r="G21" s="434"/>
      <c r="H21" s="595"/>
      <c r="I21" s="586"/>
      <c r="J21" s="542"/>
      <c r="K21" s="536"/>
      <c r="L21" s="412"/>
      <c r="M21" s="414"/>
      <c r="N21" s="412"/>
      <c r="O21" s="543"/>
      <c r="P21" s="581"/>
      <c r="Q21" s="405"/>
      <c r="R21" s="412"/>
      <c r="S21" s="412"/>
      <c r="T21" s="547"/>
      <c r="U21" s="598"/>
      <c r="V21" s="405"/>
      <c r="W21" s="412"/>
      <c r="X21" s="408"/>
      <c r="Y21" s="599"/>
      <c r="Z21" s="536"/>
      <c r="AA21" s="491"/>
      <c r="AB21" s="458"/>
      <c r="AC21" s="521"/>
    </row>
    <row r="22" spans="2:29" ht="18.75" customHeight="1">
      <c r="B22" s="442"/>
      <c r="C22" s="588"/>
      <c r="D22" s="586"/>
      <c r="E22" s="533"/>
      <c r="F22" s="831"/>
      <c r="G22" s="434"/>
      <c r="H22" s="595"/>
      <c r="I22" s="586"/>
      <c r="J22" s="542"/>
      <c r="K22" s="536"/>
      <c r="L22" s="412"/>
      <c r="M22" s="412"/>
      <c r="N22" s="412"/>
      <c r="O22" s="543"/>
      <c r="P22" s="581"/>
      <c r="Q22" s="405"/>
      <c r="R22" s="412"/>
      <c r="S22" s="412"/>
      <c r="T22" s="547"/>
      <c r="U22" s="598"/>
      <c r="V22" s="405"/>
      <c r="W22" s="412"/>
      <c r="X22" s="408"/>
      <c r="Y22" s="599"/>
      <c r="Z22" s="536"/>
      <c r="AA22" s="491"/>
      <c r="AB22" s="458"/>
      <c r="AC22" s="521"/>
    </row>
    <row r="23" spans="2:29" ht="18.75" customHeight="1">
      <c r="B23" s="442"/>
      <c r="C23" s="588"/>
      <c r="D23" s="586"/>
      <c r="E23" s="533"/>
      <c r="F23" s="819"/>
      <c r="G23" s="434"/>
      <c r="H23" s="595"/>
      <c r="I23" s="586"/>
      <c r="J23" s="543"/>
      <c r="K23" s="536"/>
      <c r="L23" s="412"/>
      <c r="M23" s="412"/>
      <c r="N23" s="412"/>
      <c r="O23" s="543"/>
      <c r="P23" s="581"/>
      <c r="Q23" s="405"/>
      <c r="R23" s="412"/>
      <c r="S23" s="412"/>
      <c r="T23" s="547"/>
      <c r="U23" s="598"/>
      <c r="V23" s="405"/>
      <c r="W23" s="412"/>
      <c r="X23" s="408"/>
      <c r="Y23" s="599"/>
      <c r="Z23" s="536"/>
      <c r="AA23" s="491"/>
      <c r="AB23" s="458" t="s">
        <v>606</v>
      </c>
      <c r="AC23" s="521"/>
    </row>
    <row r="24" spans="2:29" ht="18.75" customHeight="1">
      <c r="B24" s="522"/>
      <c r="C24" s="513"/>
      <c r="D24" s="523"/>
      <c r="E24" s="568"/>
      <c r="F24" s="603"/>
      <c r="G24" s="972" t="s">
        <v>5</v>
      </c>
      <c r="H24" s="973"/>
      <c r="I24" s="973"/>
      <c r="J24" s="583">
        <f>SUM(J6:J23)</f>
        <v>21950</v>
      </c>
      <c r="K24" s="479">
        <f>SUM(K6:K17)</f>
        <v>0</v>
      </c>
      <c r="L24" s="421"/>
      <c r="M24" s="421"/>
      <c r="N24" s="421"/>
      <c r="O24" s="582"/>
      <c r="P24" s="496"/>
      <c r="Q24" s="423"/>
      <c r="R24" s="421"/>
      <c r="S24" s="421"/>
      <c r="T24" s="572"/>
      <c r="U24" s="575"/>
      <c r="V24" s="423"/>
      <c r="W24" s="421"/>
      <c r="X24" s="422"/>
      <c r="Y24" s="600"/>
      <c r="Z24" s="479"/>
      <c r="AA24" s="492"/>
      <c r="AB24" s="933" t="s">
        <v>607</v>
      </c>
      <c r="AC24" s="971"/>
    </row>
    <row r="25" spans="2:29" ht="21.75" customHeight="1">
      <c r="B25" s="930" t="s">
        <v>5</v>
      </c>
      <c r="C25" s="931"/>
      <c r="D25" s="931"/>
      <c r="E25" s="560">
        <f>SUM(E6:E24)</f>
        <v>36000</v>
      </c>
      <c r="F25" s="604">
        <f>SUM(F6:F23)</f>
        <v>0</v>
      </c>
      <c r="G25" s="930" t="s">
        <v>305</v>
      </c>
      <c r="H25" s="931"/>
      <c r="I25" s="931"/>
      <c r="J25" s="583">
        <f>SUM(E25+J24)</f>
        <v>57950</v>
      </c>
      <c r="K25" s="479">
        <f>SUM(F25+K24)</f>
        <v>0</v>
      </c>
      <c r="L25" s="931" t="s">
        <v>5</v>
      </c>
      <c r="M25" s="931"/>
      <c r="N25" s="931"/>
      <c r="O25" s="583">
        <f>SUM(O6:O17)</f>
        <v>11550</v>
      </c>
      <c r="P25" s="496">
        <f>SUM(P6:P18)</f>
        <v>0</v>
      </c>
      <c r="Q25" s="930" t="s">
        <v>5</v>
      </c>
      <c r="R25" s="931"/>
      <c r="S25" s="931"/>
      <c r="T25" s="560">
        <f>SUM(T6:T17)</f>
        <v>13200</v>
      </c>
      <c r="U25" s="575">
        <f>SUM(U6:U17)</f>
        <v>0</v>
      </c>
      <c r="V25" s="930" t="s">
        <v>5</v>
      </c>
      <c r="W25" s="931"/>
      <c r="X25" s="932"/>
      <c r="Y25" s="552">
        <f>SUM(Y6:Y24)</f>
        <v>5550</v>
      </c>
      <c r="Z25" s="496">
        <f>SUM(Z6:Z16)</f>
        <v>0</v>
      </c>
      <c r="AA25" s="966"/>
      <c r="AB25" s="967"/>
      <c r="AC25" s="486"/>
    </row>
    <row r="26" spans="2:54" ht="25.5" customHeight="1">
      <c r="B26" s="2"/>
      <c r="C26" s="942" t="s">
        <v>322</v>
      </c>
      <c r="D26" s="942"/>
      <c r="E26" s="942"/>
      <c r="F26" s="943" t="s">
        <v>22</v>
      </c>
      <c r="G26" s="943"/>
      <c r="H26" s="944">
        <f>SUM(J33+O33+T33+Y33)</f>
        <v>15650</v>
      </c>
      <c r="I26" s="943"/>
      <c r="J26" s="164" t="s">
        <v>4</v>
      </c>
      <c r="K26" s="164" t="s">
        <v>463</v>
      </c>
      <c r="L26" s="165"/>
      <c r="M26" s="166" t="s">
        <v>306</v>
      </c>
      <c r="N26" s="165"/>
      <c r="O26" s="945">
        <f>SUM(K33+P33+U33+Z33)</f>
        <v>0</v>
      </c>
      <c r="P26" s="946"/>
      <c r="Q26" s="947" t="s">
        <v>4</v>
      </c>
      <c r="R26" s="947"/>
      <c r="S26" s="2"/>
      <c r="T26" s="5"/>
      <c r="U26" s="5"/>
      <c r="V26" s="2"/>
      <c r="W26" s="2"/>
      <c r="X26" s="2"/>
      <c r="Y26" s="2"/>
      <c r="Z26" s="2"/>
      <c r="AA26" s="948"/>
      <c r="AB26" s="948"/>
      <c r="AC26" s="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29" ht="21.75" customHeight="1">
      <c r="B27" s="935" t="s">
        <v>326</v>
      </c>
      <c r="C27" s="936"/>
      <c r="D27" s="936"/>
      <c r="E27" s="936"/>
      <c r="F27" s="350" t="s">
        <v>310</v>
      </c>
      <c r="G27" s="935" t="s">
        <v>326</v>
      </c>
      <c r="H27" s="936"/>
      <c r="I27" s="936"/>
      <c r="J27" s="937"/>
      <c r="K27" s="324" t="s">
        <v>310</v>
      </c>
      <c r="L27" s="936" t="s">
        <v>327</v>
      </c>
      <c r="M27" s="936"/>
      <c r="N27" s="936"/>
      <c r="O27" s="936"/>
      <c r="P27" s="350" t="s">
        <v>310</v>
      </c>
      <c r="Q27" s="935" t="s">
        <v>328</v>
      </c>
      <c r="R27" s="936"/>
      <c r="S27" s="936"/>
      <c r="T27" s="937"/>
      <c r="U27" s="324" t="s">
        <v>310</v>
      </c>
      <c r="V27" s="935" t="s">
        <v>311</v>
      </c>
      <c r="W27" s="936"/>
      <c r="X27" s="936"/>
      <c r="Y27" s="937"/>
      <c r="Z27" s="324" t="s">
        <v>310</v>
      </c>
      <c r="AA27" s="936" t="s">
        <v>462</v>
      </c>
      <c r="AB27" s="936"/>
      <c r="AC27" s="957"/>
    </row>
    <row r="28" spans="2:29" ht="21.75" customHeight="1">
      <c r="B28" s="446"/>
      <c r="C28" s="511" t="s">
        <v>60</v>
      </c>
      <c r="D28" s="525" t="s">
        <v>692</v>
      </c>
      <c r="E28" s="532">
        <v>1750</v>
      </c>
      <c r="F28" s="537"/>
      <c r="G28" s="426"/>
      <c r="H28" s="429" t="s">
        <v>61</v>
      </c>
      <c r="I28" s="605" t="s">
        <v>635</v>
      </c>
      <c r="J28" s="550">
        <v>2000</v>
      </c>
      <c r="K28" s="537"/>
      <c r="L28" s="1"/>
      <c r="M28" s="447" t="s">
        <v>62</v>
      </c>
      <c r="N28" s="1"/>
      <c r="O28" s="532">
        <v>500</v>
      </c>
      <c r="P28" s="537"/>
      <c r="Q28" s="426"/>
      <c r="R28" s="429" t="s">
        <v>63</v>
      </c>
      <c r="S28" s="430" t="s">
        <v>687</v>
      </c>
      <c r="T28" s="550">
        <v>1000</v>
      </c>
      <c r="U28" s="537"/>
      <c r="V28" s="446"/>
      <c r="W28" s="447" t="s">
        <v>765</v>
      </c>
      <c r="X28" s="430"/>
      <c r="Y28" s="541">
        <v>550</v>
      </c>
      <c r="Z28" s="537"/>
      <c r="AA28" s="514"/>
      <c r="AB28" s="235"/>
      <c r="AC28" s="521"/>
    </row>
    <row r="29" spans="2:29" ht="21.75" customHeight="1">
      <c r="B29" s="405"/>
      <c r="C29" s="414" t="s">
        <v>62</v>
      </c>
      <c r="D29" s="444" t="s">
        <v>637</v>
      </c>
      <c r="E29" s="533">
        <v>3800</v>
      </c>
      <c r="F29" s="537"/>
      <c r="G29" s="405"/>
      <c r="H29" s="414" t="s">
        <v>64</v>
      </c>
      <c r="I29" s="443" t="s">
        <v>638</v>
      </c>
      <c r="J29" s="551">
        <v>1350</v>
      </c>
      <c r="K29" s="537"/>
      <c r="L29" s="412"/>
      <c r="M29" s="414" t="s">
        <v>325</v>
      </c>
      <c r="N29" s="412"/>
      <c r="O29" s="533">
        <v>300</v>
      </c>
      <c r="P29" s="537"/>
      <c r="Q29" s="405"/>
      <c r="R29" s="414" t="s">
        <v>62</v>
      </c>
      <c r="S29" s="408" t="s">
        <v>687</v>
      </c>
      <c r="T29" s="551">
        <v>1050</v>
      </c>
      <c r="U29" s="537"/>
      <c r="V29" s="405"/>
      <c r="W29" s="414"/>
      <c r="X29" s="408"/>
      <c r="Y29" s="542"/>
      <c r="Z29" s="598"/>
      <c r="AA29" s="514"/>
      <c r="AB29" s="235"/>
      <c r="AC29" s="521"/>
    </row>
    <row r="30" spans="2:29" ht="21.75" customHeight="1">
      <c r="B30" s="405"/>
      <c r="C30" s="414" t="s">
        <v>312</v>
      </c>
      <c r="D30" s="540" t="s">
        <v>639</v>
      </c>
      <c r="E30" s="533">
        <v>1850</v>
      </c>
      <c r="F30" s="537"/>
      <c r="G30" s="405"/>
      <c r="H30" s="414" t="s">
        <v>65</v>
      </c>
      <c r="I30" s="443" t="s">
        <v>640</v>
      </c>
      <c r="J30" s="551">
        <v>1300</v>
      </c>
      <c r="K30" s="537"/>
      <c r="L30" s="412"/>
      <c r="M30" s="412"/>
      <c r="N30" s="412"/>
      <c r="O30" s="533"/>
      <c r="P30" s="547"/>
      <c r="Q30" s="405"/>
      <c r="R30" s="414" t="s">
        <v>66</v>
      </c>
      <c r="S30" s="408"/>
      <c r="T30" s="551">
        <v>200</v>
      </c>
      <c r="U30" s="537"/>
      <c r="V30" s="405"/>
      <c r="W30" s="412"/>
      <c r="X30" s="408"/>
      <c r="Y30" s="542"/>
      <c r="Z30" s="536"/>
      <c r="AA30" s="514"/>
      <c r="AB30" s="235"/>
      <c r="AC30" s="521"/>
    </row>
    <row r="31" spans="2:29" ht="18.75" customHeight="1">
      <c r="B31" s="405"/>
      <c r="C31" s="414"/>
      <c r="D31" s="444"/>
      <c r="E31" s="533"/>
      <c r="F31" s="547"/>
      <c r="G31" s="405"/>
      <c r="H31" s="414"/>
      <c r="I31" s="539"/>
      <c r="J31" s="542"/>
      <c r="K31" s="536"/>
      <c r="L31" s="412"/>
      <c r="M31" s="412"/>
      <c r="N31" s="412"/>
      <c r="O31" s="533"/>
      <c r="P31" s="547"/>
      <c r="Q31" s="405"/>
      <c r="R31" s="414"/>
      <c r="S31" s="408"/>
      <c r="T31" s="579"/>
      <c r="U31" s="536"/>
      <c r="V31" s="405"/>
      <c r="W31" s="412"/>
      <c r="X31" s="408"/>
      <c r="Y31" s="618"/>
      <c r="Z31" s="536"/>
      <c r="AA31" s="514"/>
      <c r="AB31" s="235"/>
      <c r="AC31" s="521"/>
    </row>
    <row r="32" spans="2:29" ht="19.5" customHeight="1">
      <c r="B32" s="423"/>
      <c r="C32" s="474"/>
      <c r="D32" s="518"/>
      <c r="E32" s="560"/>
      <c r="F32" s="572"/>
      <c r="G32" s="972" t="s">
        <v>5</v>
      </c>
      <c r="H32" s="973"/>
      <c r="I32" s="973"/>
      <c r="J32" s="583">
        <f>SUM(J28:J31)</f>
        <v>4650</v>
      </c>
      <c r="K32" s="479">
        <f>SUM(K28:K31)</f>
        <v>0</v>
      </c>
      <c r="L32" s="421"/>
      <c r="M32" s="421"/>
      <c r="N32" s="421"/>
      <c r="O32" s="560"/>
      <c r="P32" s="572"/>
      <c r="Q32" s="423"/>
      <c r="R32" s="474"/>
      <c r="S32" s="422"/>
      <c r="T32" s="606"/>
      <c r="U32" s="479"/>
      <c r="V32" s="423"/>
      <c r="W32" s="421"/>
      <c r="X32" s="422"/>
      <c r="Y32" s="616"/>
      <c r="Z32" s="479"/>
      <c r="AA32" s="514"/>
      <c r="AB32" s="235"/>
      <c r="AC32" s="521"/>
    </row>
    <row r="33" spans="2:29" ht="21.75" customHeight="1">
      <c r="B33" s="930" t="s">
        <v>5</v>
      </c>
      <c r="C33" s="931"/>
      <c r="D33" s="931"/>
      <c r="E33" s="560">
        <f>SUM(E28:E31)</f>
        <v>7400</v>
      </c>
      <c r="F33" s="572">
        <f>SUM(F28:F32)</f>
        <v>0</v>
      </c>
      <c r="G33" s="930" t="s">
        <v>305</v>
      </c>
      <c r="H33" s="931"/>
      <c r="I33" s="931"/>
      <c r="J33" s="583">
        <f>SUM(E33+J32)</f>
        <v>12050</v>
      </c>
      <c r="K33" s="479">
        <f>SUM(K32+F33)</f>
        <v>0</v>
      </c>
      <c r="L33" s="931" t="s">
        <v>5</v>
      </c>
      <c r="M33" s="931"/>
      <c r="N33" s="931"/>
      <c r="O33" s="560">
        <f>SUM(O28:O29)</f>
        <v>800</v>
      </c>
      <c r="P33" s="572">
        <f>SUM(P28:P29)</f>
        <v>0</v>
      </c>
      <c r="Q33" s="930" t="s">
        <v>5</v>
      </c>
      <c r="R33" s="931"/>
      <c r="S33" s="932"/>
      <c r="T33" s="552">
        <f>SUM(T28:T31)</f>
        <v>2250</v>
      </c>
      <c r="U33" s="479">
        <f>SUM(U28:U30)</f>
        <v>0</v>
      </c>
      <c r="V33" s="935" t="s">
        <v>5</v>
      </c>
      <c r="W33" s="936"/>
      <c r="X33" s="937"/>
      <c r="Y33" s="583">
        <f>SUM(Y28:Y30)</f>
        <v>550</v>
      </c>
      <c r="Z33" s="479">
        <f>SUM(Z28:Z29)</f>
        <v>0</v>
      </c>
      <c r="AA33" s="968"/>
      <c r="AB33" s="968"/>
      <c r="AC33" s="494"/>
    </row>
    <row r="34" spans="2:30" ht="13.5" customHeight="1">
      <c r="B34" s="232" t="s">
        <v>824</v>
      </c>
      <c r="C34" s="172"/>
      <c r="D34" s="1"/>
      <c r="E34" s="545"/>
      <c r="F34" s="845"/>
      <c r="G34" s="1"/>
      <c r="H34" s="1"/>
      <c r="I34" s="1"/>
      <c r="J34" s="545"/>
      <c r="K34" s="846"/>
      <c r="L34" s="1"/>
      <c r="M34" s="1"/>
      <c r="N34" s="1"/>
      <c r="O34" s="545"/>
      <c r="P34" s="507"/>
      <c r="Q34" s="1"/>
      <c r="R34" s="1"/>
      <c r="S34" s="1"/>
      <c r="T34" s="545"/>
      <c r="U34" s="846"/>
      <c r="V34" s="1"/>
      <c r="W34" s="1"/>
      <c r="X34" s="1"/>
      <c r="Y34" s="545"/>
      <c r="Z34" s="507"/>
      <c r="AA34" s="419"/>
      <c r="AB34" s="349"/>
      <c r="AC34" s="8"/>
      <c r="AD34" s="419"/>
    </row>
    <row r="35" spans="2:29" ht="14.25" customHeight="1">
      <c r="B35" s="910" t="s">
        <v>828</v>
      </c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1"/>
    </row>
    <row r="36" spans="2:29" ht="14.25" customHeight="1">
      <c r="B36" s="910" t="s">
        <v>825</v>
      </c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1"/>
      <c r="Y36" s="911"/>
      <c r="Z36" s="911"/>
      <c r="AA36" s="911"/>
      <c r="AB36" s="911"/>
      <c r="AC36" s="911"/>
    </row>
    <row r="37" spans="2:29" ht="13.5">
      <c r="B37" s="910" t="s">
        <v>826</v>
      </c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1"/>
      <c r="AC37" s="911"/>
    </row>
    <row r="38" spans="2:26" ht="8.25" customHeight="1">
      <c r="B38" s="232"/>
      <c r="C38" s="1"/>
      <c r="D38" s="1"/>
      <c r="E38" s="545"/>
      <c r="F38" s="845"/>
      <c r="G38" s="1"/>
      <c r="H38" s="1"/>
      <c r="I38" s="1"/>
      <c r="J38" s="545"/>
      <c r="K38" s="846"/>
      <c r="L38" s="1"/>
      <c r="M38" s="1"/>
      <c r="N38" s="1"/>
      <c r="O38" s="545"/>
      <c r="P38" s="507"/>
      <c r="Q38" s="1"/>
      <c r="R38" s="1"/>
      <c r="S38" s="1"/>
      <c r="T38" s="545"/>
      <c r="U38" s="846"/>
      <c r="V38" s="1"/>
      <c r="W38" s="1"/>
      <c r="X38" s="1"/>
      <c r="Y38" s="545"/>
      <c r="Z38" s="507"/>
    </row>
    <row r="39" spans="2:31" ht="14.25">
      <c r="B39" s="403" t="s">
        <v>571</v>
      </c>
      <c r="C39" s="2"/>
      <c r="E39" s="2"/>
      <c r="F39" s="2"/>
      <c r="J39" s="2"/>
      <c r="K39" s="2"/>
      <c r="M39" s="2"/>
      <c r="O39" s="2"/>
      <c r="P39" s="2"/>
      <c r="R39" s="1"/>
      <c r="T39" s="462"/>
      <c r="U39" s="5"/>
      <c r="AA39" s="419"/>
      <c r="AB39" s="349" t="str">
        <f>'表紙'!P36</f>
        <v>（2020年10月現在）</v>
      </c>
      <c r="AC39" s="8" t="s">
        <v>572</v>
      </c>
      <c r="AD39" s="419"/>
      <c r="AE39" s="8"/>
    </row>
  </sheetData>
  <sheetProtection password="CCCF" sheet="1" selectLockedCells="1"/>
  <mergeCells count="55">
    <mergeCell ref="B35:AC35"/>
    <mergeCell ref="B36:AC36"/>
    <mergeCell ref="B37:AC37"/>
    <mergeCell ref="V25:X25"/>
    <mergeCell ref="L25:N25"/>
    <mergeCell ref="W3:Y3"/>
    <mergeCell ref="V5:Y5"/>
    <mergeCell ref="Q4:R4"/>
    <mergeCell ref="L5:O5"/>
    <mergeCell ref="Q25:S25"/>
    <mergeCell ref="Q26:R26"/>
    <mergeCell ref="Q5:T5"/>
    <mergeCell ref="B25:D25"/>
    <mergeCell ref="B27:E27"/>
    <mergeCell ref="C26:E26"/>
    <mergeCell ref="F26:G26"/>
    <mergeCell ref="H26:I26"/>
    <mergeCell ref="O26:P26"/>
    <mergeCell ref="R17:T17"/>
    <mergeCell ref="C4:E4"/>
    <mergeCell ref="F4:G4"/>
    <mergeCell ref="G25:I25"/>
    <mergeCell ref="G24:I24"/>
    <mergeCell ref="H4:I4"/>
    <mergeCell ref="O4:P4"/>
    <mergeCell ref="B5:E5"/>
    <mergeCell ref="G5:J5"/>
    <mergeCell ref="B33:D33"/>
    <mergeCell ref="G33:I33"/>
    <mergeCell ref="L33:N33"/>
    <mergeCell ref="Q33:S33"/>
    <mergeCell ref="V33:X33"/>
    <mergeCell ref="Q27:T27"/>
    <mergeCell ref="G32:I32"/>
    <mergeCell ref="V27:Y27"/>
    <mergeCell ref="L27:O27"/>
    <mergeCell ref="G27:J27"/>
    <mergeCell ref="W2:Y2"/>
    <mergeCell ref="E2:G2"/>
    <mergeCell ref="N2:P2"/>
    <mergeCell ref="Q2:V2"/>
    <mergeCell ref="E3:G3"/>
    <mergeCell ref="H3:M3"/>
    <mergeCell ref="N3:P3"/>
    <mergeCell ref="Q3:V3"/>
    <mergeCell ref="H2:M2"/>
    <mergeCell ref="AA25:AB25"/>
    <mergeCell ref="AA26:AB26"/>
    <mergeCell ref="AA27:AC27"/>
    <mergeCell ref="AA33:AB33"/>
    <mergeCell ref="Z2:AC2"/>
    <mergeCell ref="Z3:AB3"/>
    <mergeCell ref="AA5:AC5"/>
    <mergeCell ref="AB10:AC10"/>
    <mergeCell ref="AB24:AC24"/>
  </mergeCells>
  <conditionalFormatting sqref="F6">
    <cfRule type="expression" priority="86" dxfId="0" stopIfTrue="1">
      <formula>F6&gt;E6</formula>
    </cfRule>
  </conditionalFormatting>
  <conditionalFormatting sqref="F7">
    <cfRule type="expression" priority="85" dxfId="0" stopIfTrue="1">
      <formula>F7&gt;E7</formula>
    </cfRule>
  </conditionalFormatting>
  <conditionalFormatting sqref="F8">
    <cfRule type="expression" priority="84" dxfId="0" stopIfTrue="1">
      <formula>F8&gt;E8</formula>
    </cfRule>
  </conditionalFormatting>
  <conditionalFormatting sqref="F9">
    <cfRule type="expression" priority="83" dxfId="0" stopIfTrue="1">
      <formula>F9&gt;E9</formula>
    </cfRule>
  </conditionalFormatting>
  <conditionalFormatting sqref="F10">
    <cfRule type="expression" priority="82" dxfId="0" stopIfTrue="1">
      <formula>F10&gt;E10</formula>
    </cfRule>
  </conditionalFormatting>
  <conditionalFormatting sqref="F11">
    <cfRule type="expression" priority="81" dxfId="0" stopIfTrue="1">
      <formula>F11&gt;E11</formula>
    </cfRule>
  </conditionalFormatting>
  <conditionalFormatting sqref="F12">
    <cfRule type="expression" priority="80" dxfId="0" stopIfTrue="1">
      <formula>F12&gt;E12</formula>
    </cfRule>
  </conditionalFormatting>
  <conditionalFormatting sqref="F13">
    <cfRule type="expression" priority="78" dxfId="0" stopIfTrue="1">
      <formula>F13&gt;E13</formula>
    </cfRule>
  </conditionalFormatting>
  <conditionalFormatting sqref="F14">
    <cfRule type="expression" priority="77" dxfId="0" stopIfTrue="1">
      <formula>F14&gt;E14</formula>
    </cfRule>
  </conditionalFormatting>
  <conditionalFormatting sqref="F15">
    <cfRule type="expression" priority="76" dxfId="0" stopIfTrue="1">
      <formula>F15&gt;E15</formula>
    </cfRule>
  </conditionalFormatting>
  <conditionalFormatting sqref="F16">
    <cfRule type="expression" priority="75" dxfId="0" stopIfTrue="1">
      <formula>F16&gt;E16</formula>
    </cfRule>
  </conditionalFormatting>
  <conditionalFormatting sqref="F17">
    <cfRule type="expression" priority="74" dxfId="0" stopIfTrue="1">
      <formula>F17&gt;E17</formula>
    </cfRule>
  </conditionalFormatting>
  <conditionalFormatting sqref="F18">
    <cfRule type="expression" priority="73" dxfId="0" stopIfTrue="1">
      <formula>F18&gt;E18</formula>
    </cfRule>
  </conditionalFormatting>
  <conditionalFormatting sqref="F19">
    <cfRule type="expression" priority="72" dxfId="0" stopIfTrue="1">
      <formula>F19&gt;E19</formula>
    </cfRule>
  </conditionalFormatting>
  <conditionalFormatting sqref="F20">
    <cfRule type="expression" priority="71" dxfId="0" stopIfTrue="1">
      <formula>F20&gt;E20</formula>
    </cfRule>
  </conditionalFormatting>
  <conditionalFormatting sqref="K6">
    <cfRule type="expression" priority="69" dxfId="0" stopIfTrue="1">
      <formula>K6&gt;J6</formula>
    </cfRule>
  </conditionalFormatting>
  <conditionalFormatting sqref="K7">
    <cfRule type="expression" priority="68" dxfId="0" stopIfTrue="1">
      <formula>K7&gt;J7</formula>
    </cfRule>
  </conditionalFormatting>
  <conditionalFormatting sqref="K8">
    <cfRule type="expression" priority="67" dxfId="0" stopIfTrue="1">
      <formula>K8&gt;J8</formula>
    </cfRule>
  </conditionalFormatting>
  <conditionalFormatting sqref="K9">
    <cfRule type="expression" priority="66" dxfId="0" stopIfTrue="1">
      <formula>K9&gt;J9</formula>
    </cfRule>
  </conditionalFormatting>
  <conditionalFormatting sqref="K10">
    <cfRule type="expression" priority="65" dxfId="0" stopIfTrue="1">
      <formula>K10&gt;J10</formula>
    </cfRule>
  </conditionalFormatting>
  <conditionalFormatting sqref="K11">
    <cfRule type="expression" priority="64" dxfId="0" stopIfTrue="1">
      <formula>K11&gt;J11</formula>
    </cfRule>
  </conditionalFormatting>
  <conditionalFormatting sqref="K12">
    <cfRule type="expression" priority="63" dxfId="0" stopIfTrue="1">
      <formula>K12&gt;J12</formula>
    </cfRule>
  </conditionalFormatting>
  <conditionalFormatting sqref="K13">
    <cfRule type="expression" priority="62" dxfId="0" stopIfTrue="1">
      <formula>K13&gt;J13</formula>
    </cfRule>
  </conditionalFormatting>
  <conditionalFormatting sqref="K14">
    <cfRule type="expression" priority="61" dxfId="0" stopIfTrue="1">
      <formula>K14&gt;J14</formula>
    </cfRule>
  </conditionalFormatting>
  <conditionalFormatting sqref="K15">
    <cfRule type="expression" priority="60" dxfId="0" stopIfTrue="1">
      <formula>K15&gt;J15</formula>
    </cfRule>
  </conditionalFormatting>
  <conditionalFormatting sqref="P6">
    <cfRule type="expression" priority="59" dxfId="0" stopIfTrue="1">
      <formula>P6&gt;O6</formula>
    </cfRule>
  </conditionalFormatting>
  <conditionalFormatting sqref="P7">
    <cfRule type="expression" priority="58" dxfId="0" stopIfTrue="1">
      <formula>P7&gt;O7</formula>
    </cfRule>
  </conditionalFormatting>
  <conditionalFormatting sqref="P8">
    <cfRule type="expression" priority="57" dxfId="0" stopIfTrue="1">
      <formula>P8&gt;O8</formula>
    </cfRule>
  </conditionalFormatting>
  <conditionalFormatting sqref="P9">
    <cfRule type="expression" priority="56" dxfId="0" stopIfTrue="1">
      <formula>P9&gt;O9</formula>
    </cfRule>
  </conditionalFormatting>
  <conditionalFormatting sqref="P10">
    <cfRule type="expression" priority="55" dxfId="0" stopIfTrue="1">
      <formula>P10&gt;O10</formula>
    </cfRule>
  </conditionalFormatting>
  <conditionalFormatting sqref="P11">
    <cfRule type="expression" priority="54" dxfId="0" stopIfTrue="1">
      <formula>P11&gt;O11</formula>
    </cfRule>
  </conditionalFormatting>
  <conditionalFormatting sqref="P12">
    <cfRule type="expression" priority="52" dxfId="0" stopIfTrue="1">
      <formula>P12&gt;O12</formula>
    </cfRule>
  </conditionalFormatting>
  <conditionalFormatting sqref="P13">
    <cfRule type="expression" priority="51" dxfId="0" stopIfTrue="1">
      <formula>P13&gt;O13</formula>
    </cfRule>
  </conditionalFormatting>
  <conditionalFormatting sqref="P14">
    <cfRule type="expression" priority="50" dxfId="0" stopIfTrue="1">
      <formula>P14&gt;O14</formula>
    </cfRule>
  </conditionalFormatting>
  <conditionalFormatting sqref="P16">
    <cfRule type="expression" priority="49" dxfId="0" stopIfTrue="1">
      <formula>P16&gt;O16</formula>
    </cfRule>
  </conditionalFormatting>
  <conditionalFormatting sqref="P17">
    <cfRule type="expression" priority="48" dxfId="0" stopIfTrue="1">
      <formula>P17&gt;O17</formula>
    </cfRule>
  </conditionalFormatting>
  <conditionalFormatting sqref="U6">
    <cfRule type="expression" priority="47" dxfId="0" stopIfTrue="1">
      <formula>U6&gt;T6</formula>
    </cfRule>
  </conditionalFormatting>
  <conditionalFormatting sqref="U7">
    <cfRule type="expression" priority="46" dxfId="0" stopIfTrue="1">
      <formula>U7&gt;T7</formula>
    </cfRule>
  </conditionalFormatting>
  <conditionalFormatting sqref="U8">
    <cfRule type="expression" priority="45" dxfId="0" stopIfTrue="1">
      <formula>U8&gt;T8</formula>
    </cfRule>
  </conditionalFormatting>
  <conditionalFormatting sqref="U9">
    <cfRule type="expression" priority="44" dxfId="0" stopIfTrue="1">
      <formula>U9&gt;T9</formula>
    </cfRule>
  </conditionalFormatting>
  <conditionalFormatting sqref="U10">
    <cfRule type="expression" priority="43" dxfId="0" stopIfTrue="1">
      <formula>U10&gt;T10</formula>
    </cfRule>
  </conditionalFormatting>
  <conditionalFormatting sqref="U11">
    <cfRule type="expression" priority="42" dxfId="0" stopIfTrue="1">
      <formula>U11&gt;T11</formula>
    </cfRule>
  </conditionalFormatting>
  <conditionalFormatting sqref="U12">
    <cfRule type="expression" priority="41" dxfId="0" stopIfTrue="1">
      <formula>U12&gt;T12</formula>
    </cfRule>
  </conditionalFormatting>
  <conditionalFormatting sqref="U13">
    <cfRule type="expression" priority="40" dxfId="0" stopIfTrue="1">
      <formula>U13&gt;T13</formula>
    </cfRule>
  </conditionalFormatting>
  <conditionalFormatting sqref="U14">
    <cfRule type="expression" priority="39" dxfId="0" stopIfTrue="1">
      <formula>U14&gt;T14</formula>
    </cfRule>
  </conditionalFormatting>
  <conditionalFormatting sqref="U15">
    <cfRule type="expression" priority="38" dxfId="0" stopIfTrue="1">
      <formula>U15&gt;T15</formula>
    </cfRule>
  </conditionalFormatting>
  <conditionalFormatting sqref="U16">
    <cfRule type="expression" priority="37" dxfId="0" stopIfTrue="1">
      <formula>U16&gt;T16</formula>
    </cfRule>
  </conditionalFormatting>
  <conditionalFormatting sqref="Z6">
    <cfRule type="expression" priority="36" dxfId="0" stopIfTrue="1">
      <formula>Z6&gt;Y6</formula>
    </cfRule>
  </conditionalFormatting>
  <conditionalFormatting sqref="Z7">
    <cfRule type="expression" priority="35" dxfId="0" stopIfTrue="1">
      <formula>Z7&gt;Y7</formula>
    </cfRule>
  </conditionalFormatting>
  <conditionalFormatting sqref="Z8">
    <cfRule type="expression" priority="34" dxfId="0" stopIfTrue="1">
      <formula>Z8&gt;Y8</formula>
    </cfRule>
  </conditionalFormatting>
  <conditionalFormatting sqref="Z9">
    <cfRule type="expression" priority="33" dxfId="0" stopIfTrue="1">
      <formula>Z9&gt;Y9</formula>
    </cfRule>
  </conditionalFormatting>
  <conditionalFormatting sqref="Z10">
    <cfRule type="expression" priority="32" dxfId="0" stopIfTrue="1">
      <formula>Z10&gt;Y10</formula>
    </cfRule>
  </conditionalFormatting>
  <conditionalFormatting sqref="Z11">
    <cfRule type="expression" priority="31" dxfId="0" stopIfTrue="1">
      <formula>Z11&gt;Y11</formula>
    </cfRule>
  </conditionalFormatting>
  <conditionalFormatting sqref="Z12">
    <cfRule type="expression" priority="30" dxfId="0" stopIfTrue="1">
      <formula>Z12&gt;Y12</formula>
    </cfRule>
  </conditionalFormatting>
  <conditionalFormatting sqref="Z13">
    <cfRule type="expression" priority="29" dxfId="0" stopIfTrue="1">
      <formula>Z13&gt;Y13</formula>
    </cfRule>
  </conditionalFormatting>
  <conditionalFormatting sqref="Z14">
    <cfRule type="expression" priority="28" dxfId="0" stopIfTrue="1">
      <formula>Z14&gt;Y14</formula>
    </cfRule>
  </conditionalFormatting>
  <conditionalFormatting sqref="Z15">
    <cfRule type="expression" priority="27" dxfId="0" stopIfTrue="1">
      <formula>Z15&gt;Y15</formula>
    </cfRule>
  </conditionalFormatting>
  <conditionalFormatting sqref="Z16">
    <cfRule type="expression" priority="26" dxfId="0" stopIfTrue="1">
      <formula>Z16&gt;Y16</formula>
    </cfRule>
  </conditionalFormatting>
  <conditionalFormatting sqref="Z17">
    <cfRule type="expression" priority="25" dxfId="0" stopIfTrue="1">
      <formula>Z17&gt;Y17</formula>
    </cfRule>
  </conditionalFormatting>
  <conditionalFormatting sqref="F28">
    <cfRule type="expression" priority="24" dxfId="0" stopIfTrue="1">
      <formula>F28&gt;E28</formula>
    </cfRule>
  </conditionalFormatting>
  <conditionalFormatting sqref="F29">
    <cfRule type="expression" priority="23" dxfId="0" stopIfTrue="1">
      <formula>F29&gt;E29</formula>
    </cfRule>
  </conditionalFormatting>
  <conditionalFormatting sqref="F30">
    <cfRule type="expression" priority="22" dxfId="0" stopIfTrue="1">
      <formula>F30&gt;E30</formula>
    </cfRule>
  </conditionalFormatting>
  <conditionalFormatting sqref="K28">
    <cfRule type="expression" priority="21" dxfId="0" stopIfTrue="1">
      <formula>K28&gt;J28</formula>
    </cfRule>
  </conditionalFormatting>
  <conditionalFormatting sqref="K29">
    <cfRule type="expression" priority="20" dxfId="0" stopIfTrue="1">
      <formula>K29&gt;J29</formula>
    </cfRule>
  </conditionalFormatting>
  <conditionalFormatting sqref="K30">
    <cfRule type="expression" priority="19" dxfId="0" stopIfTrue="1">
      <formula>K30&gt;J30</formula>
    </cfRule>
  </conditionalFormatting>
  <conditionalFormatting sqref="P28">
    <cfRule type="expression" priority="18" dxfId="0" stopIfTrue="1">
      <formula>P28&gt;O28</formula>
    </cfRule>
  </conditionalFormatting>
  <conditionalFormatting sqref="P29">
    <cfRule type="expression" priority="17" dxfId="0" stopIfTrue="1">
      <formula>P29&gt;O29</formula>
    </cfRule>
  </conditionalFormatting>
  <conditionalFormatting sqref="U28">
    <cfRule type="expression" priority="16" dxfId="0" stopIfTrue="1">
      <formula>U28&gt;T28</formula>
    </cfRule>
  </conditionalFormatting>
  <conditionalFormatting sqref="U29">
    <cfRule type="expression" priority="15" dxfId="0" stopIfTrue="1">
      <formula>U29&gt;T29</formula>
    </cfRule>
  </conditionalFormatting>
  <conditionalFormatting sqref="U30">
    <cfRule type="expression" priority="14" dxfId="0" stopIfTrue="1">
      <formula>U30&gt;T30</formula>
    </cfRule>
  </conditionalFormatting>
  <conditionalFormatting sqref="Z28">
    <cfRule type="expression" priority="13" dxfId="0" stopIfTrue="1">
      <formula>Z28&gt;Y28</formula>
    </cfRule>
  </conditionalFormatting>
  <conditionalFormatting sqref="Z29">
    <cfRule type="expression" priority="12" dxfId="0" stopIfTrue="1">
      <formula>Z29&gt;Y29</formula>
    </cfRule>
  </conditionalFormatting>
  <conditionalFormatting sqref="Z6">
    <cfRule type="expression" priority="11" dxfId="0" stopIfTrue="1">
      <formula>Z6&gt;Y6</formula>
    </cfRule>
  </conditionalFormatting>
  <conditionalFormatting sqref="Z7">
    <cfRule type="expression" priority="10" dxfId="0" stopIfTrue="1">
      <formula>Z7&gt;Y7</formula>
    </cfRule>
  </conditionalFormatting>
  <conditionalFormatting sqref="Z8">
    <cfRule type="expression" priority="9" dxfId="0" stopIfTrue="1">
      <formula>Z8&gt;Y8</formula>
    </cfRule>
  </conditionalFormatting>
  <conditionalFormatting sqref="Z9">
    <cfRule type="expression" priority="8" dxfId="0" stopIfTrue="1">
      <formula>Z9&gt;Y9</formula>
    </cfRule>
  </conditionalFormatting>
  <conditionalFormatting sqref="Z10">
    <cfRule type="expression" priority="7" dxfId="0" stopIfTrue="1">
      <formula>Z10&gt;Y10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3">
    <cfRule type="expression" priority="4" dxfId="0" stopIfTrue="1">
      <formula>Z13&gt;Y13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16">
    <cfRule type="expression" priority="1" dxfId="0" stopIfTrue="1">
      <formula>Z16&gt;Y16</formula>
    </cfRule>
  </conditionalFormatting>
  <dataValidations count="4">
    <dataValidation type="custom" operator="lessThanOrEqual" allowBlank="1" showInputMessage="1" showErrorMessage="1" sqref="K16:K17 P18 F22:F23">
      <formula1>AND(K16&lt;=J16,MOD(K16,50)=0)</formula1>
    </dataValidation>
    <dataValidation errorStyle="warning" type="custom" operator="lessThanOrEqual" allowBlank="1" showInputMessage="1" showErrorMessage="1" errorTitle="折込数オーバー" error="入力した折込数が満数を超えています。" sqref="F21">
      <formula1>AND(F21&lt;=E21,MOD(F21,50)=0)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20 K6:K15 P6:P14 P16:P17 U6:U16 Z28:Z29 F28:F30 K28:K30 P28:P29 U28:U30 Z6:Z17">
      <formula1>AND(F6&lt;=E6,MOD(F6,50)=0)</formula1>
    </dataValidation>
    <dataValidation operator="lessThanOrEqual" allowBlank="1" showInputMessage="1" showErrorMessage="1" sqref="C34:Z34 C38:Z38 B34:B38"/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S39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625" style="4" customWidth="1"/>
    <col min="3" max="3" width="11.125" style="4" customWidth="1"/>
    <col min="4" max="4" width="4.25390625" style="469" bestFit="1" customWidth="1"/>
    <col min="5" max="5" width="7.125" style="4" customWidth="1"/>
    <col min="6" max="6" width="8.625" style="4" customWidth="1"/>
    <col min="7" max="7" width="2.75390625" style="4" customWidth="1"/>
    <col min="8" max="8" width="10.625" style="4" customWidth="1"/>
    <col min="9" max="9" width="4.00390625" style="469" customWidth="1"/>
    <col min="10" max="10" width="7.625" style="4" customWidth="1"/>
    <col min="11" max="11" width="8.625" style="4" customWidth="1"/>
    <col min="12" max="12" width="0.74609375" style="4" customWidth="1"/>
    <col min="13" max="13" width="10.625" style="4" customWidth="1"/>
    <col min="14" max="14" width="0.74609375" style="4" customWidth="1"/>
    <col min="15" max="15" width="7.625" style="4" customWidth="1"/>
    <col min="16" max="16" width="8.125" style="4" customWidth="1"/>
    <col min="17" max="17" width="0.74609375" style="4" customWidth="1"/>
    <col min="18" max="18" width="10.625" style="4" customWidth="1"/>
    <col min="19" max="19" width="3.00390625" style="4" bestFit="1" customWidth="1"/>
    <col min="20" max="20" width="7.625" style="4" customWidth="1"/>
    <col min="21" max="21" width="8.125" style="4" customWidth="1"/>
    <col min="22" max="22" width="0.74609375" style="4" customWidth="1"/>
    <col min="23" max="23" width="12.25390625" style="4" bestFit="1" customWidth="1"/>
    <col min="24" max="24" width="0.74609375" style="4" customWidth="1"/>
    <col min="25" max="25" width="7.625" style="4" customWidth="1"/>
    <col min="26" max="26" width="8.125" style="4" customWidth="1"/>
    <col min="27" max="27" width="0.74609375" style="4" customWidth="1"/>
    <col min="28" max="28" width="21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23" ht="11.25" customHeight="1">
      <c r="G1" s="2"/>
      <c r="H1" s="2"/>
      <c r="I1" s="1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1"/>
      <c r="DS1" s="2"/>
    </row>
    <row r="2" spans="2:123" ht="27.75" customHeight="1">
      <c r="B2" s="167" t="s">
        <v>304</v>
      </c>
      <c r="C2" s="167"/>
      <c r="D2" s="470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2"/>
      <c r="N2" s="935" t="s">
        <v>12</v>
      </c>
      <c r="O2" s="936"/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DS2" s="2"/>
    </row>
    <row r="3" spans="2:29" ht="27.75" customHeight="1">
      <c r="B3" s="6"/>
      <c r="C3" s="6"/>
      <c r="D3" s="471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4"/>
      <c r="N3" s="935" t="s">
        <v>464</v>
      </c>
      <c r="O3" s="936"/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SUM(O4+O24)</f>
        <v>0</v>
      </c>
      <c r="AA3" s="981"/>
      <c r="AB3" s="981"/>
      <c r="AC3" s="348" t="s">
        <v>4</v>
      </c>
    </row>
    <row r="4" spans="3:18" s="163" customFormat="1" ht="27.75" customHeight="1">
      <c r="C4" s="942" t="s">
        <v>329</v>
      </c>
      <c r="D4" s="942"/>
      <c r="E4" s="942"/>
      <c r="F4" s="943" t="s">
        <v>22</v>
      </c>
      <c r="G4" s="943"/>
      <c r="H4" s="944">
        <f>SUM(E23+J23+O23+T23+Y23)</f>
        <v>55150</v>
      </c>
      <c r="I4" s="944"/>
      <c r="J4" s="164" t="s">
        <v>4</v>
      </c>
      <c r="K4" s="164" t="s">
        <v>463</v>
      </c>
      <c r="L4" s="165"/>
      <c r="M4" s="166" t="s">
        <v>306</v>
      </c>
      <c r="N4" s="165"/>
      <c r="O4" s="945">
        <f>SUM(F23+P23+U23+Z23)</f>
        <v>0</v>
      </c>
      <c r="P4" s="946"/>
      <c r="Q4" s="947" t="s">
        <v>4</v>
      </c>
      <c r="R4" s="947"/>
    </row>
    <row r="5" spans="2:29" ht="21.75" customHeight="1">
      <c r="B5" s="935" t="s">
        <v>326</v>
      </c>
      <c r="C5" s="936"/>
      <c r="D5" s="936"/>
      <c r="E5" s="937"/>
      <c r="F5" s="323" t="s">
        <v>310</v>
      </c>
      <c r="G5" s="935"/>
      <c r="H5" s="936"/>
      <c r="I5" s="936"/>
      <c r="J5" s="936"/>
      <c r="K5" s="346"/>
      <c r="L5" s="936" t="s">
        <v>327</v>
      </c>
      <c r="M5" s="936"/>
      <c r="N5" s="936"/>
      <c r="O5" s="937"/>
      <c r="P5" s="323" t="s">
        <v>310</v>
      </c>
      <c r="Q5" s="935" t="s">
        <v>328</v>
      </c>
      <c r="R5" s="936"/>
      <c r="S5" s="936"/>
      <c r="T5" s="936"/>
      <c r="U5" s="346" t="s">
        <v>310</v>
      </c>
      <c r="V5" s="936" t="s">
        <v>311</v>
      </c>
      <c r="W5" s="936"/>
      <c r="X5" s="936"/>
      <c r="Y5" s="937"/>
      <c r="Z5" s="323" t="s">
        <v>310</v>
      </c>
      <c r="AA5" s="949" t="s">
        <v>462</v>
      </c>
      <c r="AB5" s="938"/>
      <c r="AC5" s="939"/>
    </row>
    <row r="6" spans="2:29" ht="21.75" customHeight="1">
      <c r="B6" s="446"/>
      <c r="C6" s="524" t="s">
        <v>121</v>
      </c>
      <c r="D6" s="525" t="s">
        <v>628</v>
      </c>
      <c r="E6" s="541">
        <v>1800</v>
      </c>
      <c r="F6" s="838"/>
      <c r="G6" s="489"/>
      <c r="H6" s="982"/>
      <c r="I6" s="983"/>
      <c r="J6" s="545"/>
      <c r="K6" s="531"/>
      <c r="L6" s="1"/>
      <c r="M6" s="447" t="s">
        <v>641</v>
      </c>
      <c r="N6" s="1"/>
      <c r="O6" s="541">
        <v>1150</v>
      </c>
      <c r="P6" s="838"/>
      <c r="Q6" s="426"/>
      <c r="R6" s="429" t="s">
        <v>67</v>
      </c>
      <c r="S6" s="430"/>
      <c r="T6" s="545">
        <v>1000</v>
      </c>
      <c r="U6" s="838"/>
      <c r="V6" s="426"/>
      <c r="W6" s="429" t="s">
        <v>693</v>
      </c>
      <c r="X6" s="430"/>
      <c r="Y6" s="550">
        <v>650</v>
      </c>
      <c r="Z6" s="838"/>
      <c r="AA6" s="499"/>
      <c r="AB6" s="467" t="s">
        <v>476</v>
      </c>
      <c r="AC6" s="501"/>
    </row>
    <row r="7" spans="2:29" ht="21.75" customHeight="1">
      <c r="B7" s="405"/>
      <c r="C7" s="592" t="s">
        <v>67</v>
      </c>
      <c r="D7" s="586" t="s">
        <v>628</v>
      </c>
      <c r="E7" s="542">
        <v>2350</v>
      </c>
      <c r="F7" s="836"/>
      <c r="G7" s="984"/>
      <c r="H7" s="985"/>
      <c r="I7" s="986"/>
      <c r="J7" s="546"/>
      <c r="K7" s="728"/>
      <c r="L7" s="412"/>
      <c r="M7" s="414" t="s">
        <v>477</v>
      </c>
      <c r="N7" s="1"/>
      <c r="O7" s="542">
        <v>1950</v>
      </c>
      <c r="P7" s="836"/>
      <c r="Q7" s="405"/>
      <c r="R7" s="414" t="s">
        <v>478</v>
      </c>
      <c r="S7" s="408"/>
      <c r="T7" s="546">
        <v>1600</v>
      </c>
      <c r="U7" s="836"/>
      <c r="V7" s="405"/>
      <c r="W7" s="414" t="s">
        <v>479</v>
      </c>
      <c r="X7" s="408"/>
      <c r="Y7" s="551">
        <v>550</v>
      </c>
      <c r="Z7" s="836"/>
      <c r="AA7" s="499"/>
      <c r="AB7" s="467" t="s">
        <v>770</v>
      </c>
      <c r="AC7" s="495"/>
    </row>
    <row r="8" spans="2:29" ht="21.75" customHeight="1">
      <c r="B8" s="405"/>
      <c r="C8" s="592" t="s">
        <v>68</v>
      </c>
      <c r="D8" s="586" t="s">
        <v>628</v>
      </c>
      <c r="E8" s="542">
        <v>3500</v>
      </c>
      <c r="F8" s="836"/>
      <c r="G8" s="434"/>
      <c r="H8" s="592"/>
      <c r="I8" s="608"/>
      <c r="J8" s="546"/>
      <c r="K8" s="578"/>
      <c r="L8" s="412"/>
      <c r="M8" s="414" t="s">
        <v>478</v>
      </c>
      <c r="N8" s="412"/>
      <c r="O8" s="542">
        <v>1000</v>
      </c>
      <c r="P8" s="836"/>
      <c r="Q8" s="405"/>
      <c r="R8" s="414" t="s">
        <v>480</v>
      </c>
      <c r="S8" s="408" t="s">
        <v>688</v>
      </c>
      <c r="T8" s="546">
        <v>3400</v>
      </c>
      <c r="U8" s="836"/>
      <c r="V8" s="405"/>
      <c r="W8" s="732" t="s">
        <v>694</v>
      </c>
      <c r="X8" s="408"/>
      <c r="Y8" s="551">
        <v>500</v>
      </c>
      <c r="Z8" s="836"/>
      <c r="AA8" s="499"/>
      <c r="AB8" s="467"/>
      <c r="AC8" s="495"/>
    </row>
    <row r="9" spans="2:29" ht="21.75" customHeight="1">
      <c r="B9" s="405"/>
      <c r="C9" s="587" t="s">
        <v>385</v>
      </c>
      <c r="D9" s="586" t="s">
        <v>628</v>
      </c>
      <c r="E9" s="542">
        <v>2200</v>
      </c>
      <c r="F9" s="836"/>
      <c r="G9" s="434"/>
      <c r="H9" s="592"/>
      <c r="I9" s="609"/>
      <c r="J9" s="546"/>
      <c r="K9" s="578"/>
      <c r="L9" s="412"/>
      <c r="M9" s="414" t="s">
        <v>481</v>
      </c>
      <c r="N9" s="412"/>
      <c r="O9" s="542">
        <v>1800</v>
      </c>
      <c r="P9" s="836"/>
      <c r="Q9" s="405"/>
      <c r="R9" s="414" t="s">
        <v>69</v>
      </c>
      <c r="S9" s="408"/>
      <c r="T9" s="546">
        <v>1450</v>
      </c>
      <c r="U9" s="836"/>
      <c r="V9" s="405"/>
      <c r="W9" s="414" t="s">
        <v>71</v>
      </c>
      <c r="X9" s="408"/>
      <c r="Y9" s="551">
        <v>1050</v>
      </c>
      <c r="Z9" s="836"/>
      <c r="AA9" s="499"/>
      <c r="AC9" s="495"/>
    </row>
    <row r="10" spans="2:29" ht="21.75" customHeight="1">
      <c r="B10" s="405"/>
      <c r="C10" s="592" t="s">
        <v>70</v>
      </c>
      <c r="D10" s="586" t="s">
        <v>628</v>
      </c>
      <c r="E10" s="542">
        <v>1700</v>
      </c>
      <c r="F10" s="836"/>
      <c r="G10" s="434"/>
      <c r="H10" s="592"/>
      <c r="I10" s="610"/>
      <c r="J10" s="546"/>
      <c r="K10" s="578"/>
      <c r="L10" s="412"/>
      <c r="M10" s="414" t="s">
        <v>482</v>
      </c>
      <c r="N10" s="412"/>
      <c r="O10" s="542">
        <v>600</v>
      </c>
      <c r="P10" s="836"/>
      <c r="Q10" s="405"/>
      <c r="R10" s="414" t="s">
        <v>477</v>
      </c>
      <c r="S10" s="408"/>
      <c r="T10" s="546">
        <v>1750</v>
      </c>
      <c r="U10" s="836"/>
      <c r="V10" s="405"/>
      <c r="W10" s="414"/>
      <c r="X10" s="408"/>
      <c r="Y10" s="551"/>
      <c r="Z10" s="536"/>
      <c r="AA10" s="499"/>
      <c r="AB10" s="467"/>
      <c r="AC10" s="501"/>
    </row>
    <row r="11" spans="2:29" ht="21.75" customHeight="1">
      <c r="B11" s="405"/>
      <c r="C11" s="592" t="s">
        <v>483</v>
      </c>
      <c r="D11" s="586" t="s">
        <v>628</v>
      </c>
      <c r="E11" s="542">
        <v>1550</v>
      </c>
      <c r="F11" s="836"/>
      <c r="G11" s="434"/>
      <c r="H11" s="592"/>
      <c r="I11" s="610"/>
      <c r="J11" s="546"/>
      <c r="K11" s="578"/>
      <c r="L11" s="412"/>
      <c r="M11" s="414" t="s">
        <v>618</v>
      </c>
      <c r="N11" s="412"/>
      <c r="O11" s="542">
        <v>300</v>
      </c>
      <c r="P11" s="836"/>
      <c r="Q11" s="405"/>
      <c r="R11" s="414" t="s">
        <v>481</v>
      </c>
      <c r="S11" s="408"/>
      <c r="T11" s="546">
        <v>1550</v>
      </c>
      <c r="U11" s="836"/>
      <c r="V11" s="405"/>
      <c r="W11" s="414"/>
      <c r="X11" s="408"/>
      <c r="Y11" s="551"/>
      <c r="Z11" s="536"/>
      <c r="AA11" s="499"/>
      <c r="AB11" s="467"/>
      <c r="AC11" s="501"/>
    </row>
    <row r="12" spans="2:29" ht="21.75" customHeight="1">
      <c r="B12" s="405"/>
      <c r="C12" s="607" t="s">
        <v>123</v>
      </c>
      <c r="D12" s="586" t="s">
        <v>627</v>
      </c>
      <c r="E12" s="542">
        <v>3000</v>
      </c>
      <c r="F12" s="836"/>
      <c r="G12" s="434"/>
      <c r="H12" s="592"/>
      <c r="I12" s="610"/>
      <c r="J12" s="546"/>
      <c r="K12" s="578"/>
      <c r="L12" s="412"/>
      <c r="M12" s="414" t="s">
        <v>479</v>
      </c>
      <c r="N12" s="412"/>
      <c r="O12" s="542">
        <v>200</v>
      </c>
      <c r="P12" s="836"/>
      <c r="Q12" s="405"/>
      <c r="R12" s="414" t="s">
        <v>482</v>
      </c>
      <c r="S12" s="408" t="s">
        <v>688</v>
      </c>
      <c r="T12" s="546">
        <v>800</v>
      </c>
      <c r="U12" s="836"/>
      <c r="V12" s="405"/>
      <c r="W12" s="414"/>
      <c r="X12" s="408"/>
      <c r="Y12" s="551"/>
      <c r="Z12" s="536"/>
      <c r="AA12" s="499"/>
      <c r="AB12" s="527"/>
      <c r="AC12" s="501"/>
    </row>
    <row r="13" spans="2:29" ht="21.75" customHeight="1">
      <c r="B13" s="405"/>
      <c r="C13" s="607" t="s">
        <v>124</v>
      </c>
      <c r="D13" s="586" t="s">
        <v>628</v>
      </c>
      <c r="E13" s="542">
        <v>1900</v>
      </c>
      <c r="F13" s="836"/>
      <c r="G13" s="434"/>
      <c r="H13" s="592"/>
      <c r="I13" s="609"/>
      <c r="J13" s="546"/>
      <c r="K13" s="578"/>
      <c r="L13" s="412"/>
      <c r="M13" s="414"/>
      <c r="N13" s="412"/>
      <c r="O13" s="542"/>
      <c r="P13" s="581"/>
      <c r="Q13" s="405"/>
      <c r="R13" s="414"/>
      <c r="S13" s="408"/>
      <c r="T13" s="546"/>
      <c r="U13" s="598"/>
      <c r="V13" s="405"/>
      <c r="W13" s="414"/>
      <c r="X13" s="408"/>
      <c r="Y13" s="551"/>
      <c r="Z13" s="536"/>
      <c r="AA13" s="499"/>
      <c r="AB13" s="527"/>
      <c r="AC13" s="501"/>
    </row>
    <row r="14" spans="2:29" ht="21.75" customHeight="1">
      <c r="B14" s="405"/>
      <c r="C14" s="592" t="s">
        <v>69</v>
      </c>
      <c r="D14" s="586" t="s">
        <v>628</v>
      </c>
      <c r="E14" s="542">
        <v>1350</v>
      </c>
      <c r="F14" s="836"/>
      <c r="G14" s="434"/>
      <c r="H14" s="592"/>
      <c r="I14" s="610"/>
      <c r="J14" s="546"/>
      <c r="K14" s="578"/>
      <c r="L14" s="412"/>
      <c r="M14" s="414"/>
      <c r="N14" s="412"/>
      <c r="O14" s="542"/>
      <c r="P14" s="581"/>
      <c r="Q14" s="405"/>
      <c r="R14" s="414"/>
      <c r="S14" s="408"/>
      <c r="T14" s="546"/>
      <c r="U14" s="598"/>
      <c r="V14" s="405"/>
      <c r="W14" s="414"/>
      <c r="X14" s="408"/>
      <c r="Y14" s="551"/>
      <c r="Z14" s="536"/>
      <c r="AA14" s="499"/>
      <c r="AB14" s="527"/>
      <c r="AC14" s="501"/>
    </row>
    <row r="15" spans="2:29" ht="21.75" customHeight="1">
      <c r="B15" s="405"/>
      <c r="C15" s="592" t="s">
        <v>125</v>
      </c>
      <c r="D15" s="586" t="s">
        <v>628</v>
      </c>
      <c r="E15" s="542">
        <v>1750</v>
      </c>
      <c r="F15" s="836"/>
      <c r="G15" s="434"/>
      <c r="H15" s="592"/>
      <c r="I15" s="610"/>
      <c r="J15" s="546"/>
      <c r="K15" s="578"/>
      <c r="L15" s="412"/>
      <c r="M15" s="414"/>
      <c r="N15" s="412"/>
      <c r="O15" s="542"/>
      <c r="P15" s="581"/>
      <c r="Q15" s="405"/>
      <c r="R15" s="414"/>
      <c r="S15" s="408"/>
      <c r="T15" s="546"/>
      <c r="U15" s="598"/>
      <c r="V15" s="405"/>
      <c r="W15" s="414"/>
      <c r="X15" s="408"/>
      <c r="Y15" s="551"/>
      <c r="Z15" s="536"/>
      <c r="AA15" s="499"/>
      <c r="AB15" s="527"/>
      <c r="AC15" s="501"/>
    </row>
    <row r="16" spans="2:29" ht="21.75" customHeight="1">
      <c r="B16" s="405"/>
      <c r="C16" s="592" t="s">
        <v>71</v>
      </c>
      <c r="D16" s="586" t="s">
        <v>628</v>
      </c>
      <c r="E16" s="542">
        <v>6100</v>
      </c>
      <c r="F16" s="836"/>
      <c r="G16" s="434"/>
      <c r="H16" s="592"/>
      <c r="I16" s="610"/>
      <c r="J16" s="546"/>
      <c r="K16" s="578"/>
      <c r="L16" s="412"/>
      <c r="M16" s="414"/>
      <c r="N16" s="412"/>
      <c r="O16" s="542"/>
      <c r="P16" s="581"/>
      <c r="Q16" s="405"/>
      <c r="R16" s="414"/>
      <c r="S16" s="408"/>
      <c r="T16" s="546"/>
      <c r="U16" s="598"/>
      <c r="V16" s="405"/>
      <c r="W16" s="414"/>
      <c r="X16" s="408"/>
      <c r="Y16" s="551"/>
      <c r="Z16" s="536"/>
      <c r="AA16" s="499"/>
      <c r="AB16" s="527"/>
      <c r="AC16" s="501"/>
    </row>
    <row r="17" spans="2:29" ht="21.75" customHeight="1">
      <c r="B17" s="442" t="s">
        <v>585</v>
      </c>
      <c r="C17" s="592" t="s">
        <v>642</v>
      </c>
      <c r="D17" s="586" t="s">
        <v>626</v>
      </c>
      <c r="E17" s="542">
        <v>2450</v>
      </c>
      <c r="F17" s="836"/>
      <c r="G17" s="434"/>
      <c r="H17" s="595"/>
      <c r="I17" s="610"/>
      <c r="J17" s="546"/>
      <c r="K17" s="578"/>
      <c r="L17" s="412"/>
      <c r="M17" s="414"/>
      <c r="N17" s="412"/>
      <c r="O17" s="542"/>
      <c r="P17" s="581"/>
      <c r="Q17" s="405"/>
      <c r="R17" s="414"/>
      <c r="S17" s="408"/>
      <c r="T17" s="546"/>
      <c r="U17" s="598"/>
      <c r="V17" s="405"/>
      <c r="W17" s="412"/>
      <c r="X17" s="408"/>
      <c r="Y17" s="551"/>
      <c r="Z17" s="536"/>
      <c r="AA17" s="499"/>
      <c r="AB17" s="527"/>
      <c r="AC17" s="501"/>
    </row>
    <row r="18" spans="2:29" ht="21.75" customHeight="1">
      <c r="B18" s="442" t="s">
        <v>584</v>
      </c>
      <c r="C18" s="592" t="s">
        <v>643</v>
      </c>
      <c r="D18" s="586" t="s">
        <v>644</v>
      </c>
      <c r="E18" s="542">
        <v>2500</v>
      </c>
      <c r="F18" s="836"/>
      <c r="G18" s="434"/>
      <c r="H18" s="595"/>
      <c r="I18" s="610"/>
      <c r="J18" s="546"/>
      <c r="K18" s="578"/>
      <c r="L18" s="412"/>
      <c r="M18" s="414"/>
      <c r="N18" s="412"/>
      <c r="O18" s="542"/>
      <c r="P18" s="581"/>
      <c r="Q18" s="405"/>
      <c r="R18" s="414"/>
      <c r="S18" s="408"/>
      <c r="T18" s="546"/>
      <c r="U18" s="598"/>
      <c r="V18" s="405"/>
      <c r="W18" s="412"/>
      <c r="X18" s="408"/>
      <c r="Y18" s="551"/>
      <c r="Z18" s="536"/>
      <c r="AA18" s="499"/>
      <c r="AB18" s="467" t="s">
        <v>586</v>
      </c>
      <c r="AC18" s="495"/>
    </row>
    <row r="19" spans="2:29" ht="21.75" customHeight="1">
      <c r="B19" s="405"/>
      <c r="C19" s="592" t="s">
        <v>645</v>
      </c>
      <c r="D19" s="586" t="s">
        <v>628</v>
      </c>
      <c r="E19" s="542">
        <v>1700</v>
      </c>
      <c r="F19" s="836"/>
      <c r="G19" s="434"/>
      <c r="H19" s="595"/>
      <c r="I19" s="610"/>
      <c r="J19" s="546"/>
      <c r="K19" s="578"/>
      <c r="L19" s="412"/>
      <c r="M19" s="414"/>
      <c r="N19" s="412"/>
      <c r="O19" s="542"/>
      <c r="P19" s="581"/>
      <c r="Q19" s="405"/>
      <c r="R19" s="412"/>
      <c r="S19" s="408"/>
      <c r="T19" s="546"/>
      <c r="U19" s="598"/>
      <c r="V19" s="405"/>
      <c r="W19" s="412"/>
      <c r="X19" s="408"/>
      <c r="Y19" s="551"/>
      <c r="Z19" s="536"/>
      <c r="AA19" s="499"/>
      <c r="AB19" s="975" t="s">
        <v>830</v>
      </c>
      <c r="AC19" s="976"/>
    </row>
    <row r="20" spans="2:29" ht="18" customHeight="1">
      <c r="B20" s="405"/>
      <c r="C20" s="592"/>
      <c r="D20" s="586"/>
      <c r="E20" s="542"/>
      <c r="F20" s="581"/>
      <c r="G20" s="434"/>
      <c r="H20" s="595"/>
      <c r="I20" s="610"/>
      <c r="J20" s="546"/>
      <c r="K20" s="578"/>
      <c r="L20" s="412"/>
      <c r="M20" s="412"/>
      <c r="N20" s="412"/>
      <c r="O20" s="542"/>
      <c r="P20" s="581"/>
      <c r="Q20" s="405"/>
      <c r="R20" s="412"/>
      <c r="S20" s="408"/>
      <c r="T20" s="546"/>
      <c r="U20" s="598"/>
      <c r="V20" s="405"/>
      <c r="W20" s="412"/>
      <c r="X20" s="408"/>
      <c r="Y20" s="551"/>
      <c r="Z20" s="536"/>
      <c r="AA20" s="499"/>
      <c r="AC20" s="475"/>
    </row>
    <row r="21" spans="2:29" ht="18" customHeight="1">
      <c r="B21" s="405"/>
      <c r="C21" s="592"/>
      <c r="D21" s="586"/>
      <c r="E21" s="542"/>
      <c r="F21" s="581"/>
      <c r="G21" s="987"/>
      <c r="H21" s="988"/>
      <c r="I21" s="989"/>
      <c r="J21" s="546"/>
      <c r="K21" s="578"/>
      <c r="L21" s="412"/>
      <c r="M21" s="412"/>
      <c r="N21" s="412"/>
      <c r="O21" s="542"/>
      <c r="P21" s="581"/>
      <c r="Q21" s="405"/>
      <c r="R21" s="412"/>
      <c r="S21" s="408"/>
      <c r="T21" s="613"/>
      <c r="U21" s="598"/>
      <c r="V21" s="405"/>
      <c r="W21" s="412"/>
      <c r="X21" s="408"/>
      <c r="Y21" s="551"/>
      <c r="Z21" s="536"/>
      <c r="AA21" s="499"/>
      <c r="AB21" s="527"/>
      <c r="AC21" s="501"/>
    </row>
    <row r="22" spans="2:29" ht="18" customHeight="1">
      <c r="B22" s="423"/>
      <c r="C22" s="512"/>
      <c r="D22" s="523"/>
      <c r="E22" s="583"/>
      <c r="F22" s="496"/>
      <c r="G22" s="488"/>
      <c r="H22" s="468"/>
      <c r="I22" s="611"/>
      <c r="J22" s="481"/>
      <c r="K22" s="580"/>
      <c r="L22" s="421"/>
      <c r="M22" s="421"/>
      <c r="N22" s="421"/>
      <c r="O22" s="583"/>
      <c r="P22" s="496"/>
      <c r="Q22" s="423"/>
      <c r="R22" s="421"/>
      <c r="S22" s="422"/>
      <c r="T22" s="612"/>
      <c r="U22" s="575"/>
      <c r="V22" s="423"/>
      <c r="W22" s="421"/>
      <c r="X22" s="422"/>
      <c r="Y22" s="552"/>
      <c r="Z22" s="496"/>
      <c r="AA22" s="499"/>
      <c r="AB22" s="527"/>
      <c r="AC22" s="501"/>
    </row>
    <row r="23" spans="2:29" ht="21.75" customHeight="1">
      <c r="B23" s="930" t="s">
        <v>5</v>
      </c>
      <c r="C23" s="931"/>
      <c r="D23" s="931"/>
      <c r="E23" s="583">
        <f>SUM(E6:E21)</f>
        <v>33850</v>
      </c>
      <c r="F23" s="496">
        <f>SUM(F6:F21)</f>
        <v>0</v>
      </c>
      <c r="G23" s="930"/>
      <c r="H23" s="931"/>
      <c r="I23" s="932"/>
      <c r="J23" s="481">
        <f>SUM(J6:J21)</f>
        <v>0</v>
      </c>
      <c r="K23" s="575">
        <f>SUM(K7)</f>
        <v>0</v>
      </c>
      <c r="L23" s="931" t="s">
        <v>5</v>
      </c>
      <c r="M23" s="931"/>
      <c r="N23" s="421"/>
      <c r="O23" s="583">
        <f>SUM(O6:O15)+O17+O19</f>
        <v>7000</v>
      </c>
      <c r="P23" s="496">
        <f>SUM(P6:P12)</f>
        <v>0</v>
      </c>
      <c r="Q23" s="930" t="s">
        <v>5</v>
      </c>
      <c r="R23" s="931"/>
      <c r="S23" s="932"/>
      <c r="T23" s="481">
        <f>SUM(T6:T17)</f>
        <v>11550</v>
      </c>
      <c r="U23" s="575">
        <f>SUM(U6:U12)</f>
        <v>0</v>
      </c>
      <c r="V23" s="930" t="s">
        <v>5</v>
      </c>
      <c r="W23" s="931"/>
      <c r="X23" s="932"/>
      <c r="Y23" s="552">
        <f>SUM(Y6:Y21)</f>
        <v>2750</v>
      </c>
      <c r="Z23" s="496">
        <f>SUM(Z6:Z9)</f>
        <v>0</v>
      </c>
      <c r="AA23" s="500"/>
      <c r="AB23" s="497">
        <f>SUM(AB6:AB16)</f>
        <v>0</v>
      </c>
      <c r="AC23" s="498">
        <f>SUM(AC6:AC16)</f>
        <v>0</v>
      </c>
    </row>
    <row r="24" spans="2:29" ht="27.75" customHeight="1">
      <c r="B24" s="2"/>
      <c r="C24" s="942" t="s">
        <v>330</v>
      </c>
      <c r="D24" s="942"/>
      <c r="E24" s="942"/>
      <c r="F24" s="943" t="s">
        <v>22</v>
      </c>
      <c r="G24" s="943"/>
      <c r="H24" s="944">
        <f>SUM(J33+T33+Y33)</f>
        <v>13150</v>
      </c>
      <c r="I24" s="943"/>
      <c r="J24" s="164" t="s">
        <v>4</v>
      </c>
      <c r="K24" s="164" t="s">
        <v>463</v>
      </c>
      <c r="L24" s="165"/>
      <c r="M24" s="166" t="s">
        <v>306</v>
      </c>
      <c r="N24" s="165"/>
      <c r="O24" s="945">
        <f>SUM(K33+U33+Z33)</f>
        <v>0</v>
      </c>
      <c r="P24" s="946"/>
      <c r="Q24" s="947" t="s">
        <v>4</v>
      </c>
      <c r="R24" s="947"/>
      <c r="S24" s="2"/>
      <c r="T24" s="5"/>
      <c r="U24" s="5"/>
      <c r="V24" s="2"/>
      <c r="W24" s="2"/>
      <c r="X24" s="2"/>
      <c r="Y24" s="2"/>
      <c r="Z24" s="2"/>
      <c r="AA24" s="232"/>
      <c r="AB24" s="472"/>
      <c r="AC24" s="473"/>
    </row>
    <row r="25" spans="2:29" ht="21" customHeight="1">
      <c r="B25" s="935" t="s">
        <v>326</v>
      </c>
      <c r="C25" s="936"/>
      <c r="D25" s="936"/>
      <c r="E25" s="936"/>
      <c r="F25" s="350" t="s">
        <v>310</v>
      </c>
      <c r="G25" s="935" t="s">
        <v>326</v>
      </c>
      <c r="H25" s="936"/>
      <c r="I25" s="936"/>
      <c r="J25" s="937"/>
      <c r="K25" s="324" t="s">
        <v>310</v>
      </c>
      <c r="L25" s="935" t="s">
        <v>771</v>
      </c>
      <c r="M25" s="936"/>
      <c r="N25" s="936"/>
      <c r="O25" s="937"/>
      <c r="P25" s="350" t="s">
        <v>772</v>
      </c>
      <c r="Q25" s="935" t="s">
        <v>328</v>
      </c>
      <c r="R25" s="936"/>
      <c r="S25" s="936"/>
      <c r="T25" s="937"/>
      <c r="U25" s="324" t="s">
        <v>310</v>
      </c>
      <c r="V25" s="935" t="s">
        <v>311</v>
      </c>
      <c r="W25" s="936"/>
      <c r="X25" s="936"/>
      <c r="Y25" s="937"/>
      <c r="Z25" s="323" t="s">
        <v>310</v>
      </c>
      <c r="AA25" s="949" t="s">
        <v>462</v>
      </c>
      <c r="AB25" s="938"/>
      <c r="AC25" s="939"/>
    </row>
    <row r="26" spans="2:29" ht="21.75" customHeight="1">
      <c r="B26" s="446"/>
      <c r="C26" s="524" t="s">
        <v>456</v>
      </c>
      <c r="D26" s="614" t="s">
        <v>636</v>
      </c>
      <c r="E26" s="541">
        <v>2150</v>
      </c>
      <c r="F26" s="838"/>
      <c r="G26" s="438" t="s">
        <v>584</v>
      </c>
      <c r="H26" s="447" t="s">
        <v>484</v>
      </c>
      <c r="I26" s="614" t="s">
        <v>630</v>
      </c>
      <c r="J26" s="541">
        <v>850</v>
      </c>
      <c r="K26" s="838"/>
      <c r="L26" s="427"/>
      <c r="M26" s="429"/>
      <c r="N26" s="430"/>
      <c r="O26" s="507"/>
      <c r="P26" s="534"/>
      <c r="Q26" s="446"/>
      <c r="R26" s="447" t="s">
        <v>72</v>
      </c>
      <c r="S26" s="1"/>
      <c r="T26" s="541">
        <v>1400</v>
      </c>
      <c r="U26" s="838"/>
      <c r="V26" s="426"/>
      <c r="W26" s="429" t="s">
        <v>126</v>
      </c>
      <c r="X26" s="430"/>
      <c r="Y26" s="550">
        <v>850</v>
      </c>
      <c r="Z26" s="838"/>
      <c r="AA26" s="499"/>
      <c r="AB26" s="975" t="s">
        <v>587</v>
      </c>
      <c r="AC26" s="976"/>
    </row>
    <row r="27" spans="2:29" ht="21.75" customHeight="1">
      <c r="B27" s="442" t="s">
        <v>585</v>
      </c>
      <c r="C27" s="414" t="s">
        <v>455</v>
      </c>
      <c r="D27" s="601" t="s">
        <v>818</v>
      </c>
      <c r="E27" s="542">
        <v>3200</v>
      </c>
      <c r="F27" s="836"/>
      <c r="G27" s="405"/>
      <c r="H27" s="414" t="s">
        <v>152</v>
      </c>
      <c r="I27" s="601" t="s">
        <v>630</v>
      </c>
      <c r="J27" s="542">
        <v>300</v>
      </c>
      <c r="K27" s="836"/>
      <c r="L27" s="412"/>
      <c r="M27" s="414"/>
      <c r="N27" s="408"/>
      <c r="O27" s="581"/>
      <c r="P27" s="547"/>
      <c r="Q27" s="405"/>
      <c r="R27" s="414" t="s">
        <v>126</v>
      </c>
      <c r="S27" s="412"/>
      <c r="T27" s="542">
        <v>800</v>
      </c>
      <c r="U27" s="836"/>
      <c r="V27" s="405"/>
      <c r="W27" s="414"/>
      <c r="X27" s="408"/>
      <c r="Y27" s="551"/>
      <c r="Z27" s="536"/>
      <c r="AA27" s="499"/>
      <c r="AB27" s="975" t="s">
        <v>849</v>
      </c>
      <c r="AC27" s="976"/>
    </row>
    <row r="28" spans="2:29" ht="21.75" customHeight="1">
      <c r="B28" s="442"/>
      <c r="C28" s="414" t="s">
        <v>647</v>
      </c>
      <c r="D28" s="601" t="s">
        <v>636</v>
      </c>
      <c r="E28" s="542">
        <v>3050</v>
      </c>
      <c r="F28" s="836"/>
      <c r="G28" s="405"/>
      <c r="H28" s="414"/>
      <c r="I28" s="601"/>
      <c r="J28" s="542"/>
      <c r="K28" s="536"/>
      <c r="L28" s="412"/>
      <c r="M28" s="412"/>
      <c r="N28" s="408"/>
      <c r="O28" s="546"/>
      <c r="P28" s="547"/>
      <c r="Q28" s="405"/>
      <c r="R28" s="617" t="s">
        <v>619</v>
      </c>
      <c r="S28" s="444" t="s">
        <v>627</v>
      </c>
      <c r="T28" s="542">
        <v>550</v>
      </c>
      <c r="U28" s="836"/>
      <c r="V28" s="405"/>
      <c r="W28" s="412"/>
      <c r="X28" s="408"/>
      <c r="Y28" s="551"/>
      <c r="Z28" s="536"/>
      <c r="AA28" s="499"/>
      <c r="AB28" s="975"/>
      <c r="AC28" s="976"/>
    </row>
    <row r="29" spans="2:29" ht="21.75" customHeight="1">
      <c r="B29" s="442"/>
      <c r="C29" s="414"/>
      <c r="D29" s="601"/>
      <c r="E29" s="542"/>
      <c r="F29" s="728"/>
      <c r="G29" s="405"/>
      <c r="H29" s="414"/>
      <c r="I29" s="436"/>
      <c r="J29" s="542"/>
      <c r="K29" s="536"/>
      <c r="L29" s="412"/>
      <c r="M29" s="412"/>
      <c r="N29" s="408"/>
      <c r="O29" s="546"/>
      <c r="P29" s="547"/>
      <c r="Q29" s="405"/>
      <c r="R29" s="414"/>
      <c r="S29" s="412"/>
      <c r="T29" s="618"/>
      <c r="U29" s="619"/>
      <c r="V29" s="405"/>
      <c r="W29" s="412"/>
      <c r="X29" s="408"/>
      <c r="Y29" s="579"/>
      <c r="Z29" s="536"/>
      <c r="AA29" s="499"/>
      <c r="AB29" s="2"/>
      <c r="AC29" s="475"/>
    </row>
    <row r="30" spans="2:29" ht="18" customHeight="1">
      <c r="B30" s="405"/>
      <c r="C30" s="414"/>
      <c r="D30" s="412"/>
      <c r="E30" s="542"/>
      <c r="F30" s="547"/>
      <c r="G30" s="405"/>
      <c r="H30" s="414"/>
      <c r="I30" s="436"/>
      <c r="J30" s="542"/>
      <c r="K30" s="536"/>
      <c r="L30" s="412"/>
      <c r="M30" s="412"/>
      <c r="N30" s="408"/>
      <c r="O30" s="546"/>
      <c r="P30" s="547"/>
      <c r="Q30" s="405"/>
      <c r="R30" s="414"/>
      <c r="S30" s="412"/>
      <c r="T30" s="542"/>
      <c r="U30" s="619"/>
      <c r="V30" s="405"/>
      <c r="W30" s="412"/>
      <c r="X30" s="408"/>
      <c r="Y30" s="551"/>
      <c r="Z30" s="536"/>
      <c r="AA30" s="499"/>
      <c r="AB30" s="975"/>
      <c r="AC30" s="976"/>
    </row>
    <row r="31" spans="2:29" ht="18" customHeight="1">
      <c r="B31" s="405"/>
      <c r="C31" s="414"/>
      <c r="D31" s="412"/>
      <c r="E31" s="542"/>
      <c r="F31" s="547"/>
      <c r="G31" s="405"/>
      <c r="H31" s="414"/>
      <c r="I31" s="436"/>
      <c r="J31" s="542"/>
      <c r="K31" s="536"/>
      <c r="L31" s="412"/>
      <c r="M31" s="412"/>
      <c r="N31" s="408"/>
      <c r="O31" s="546"/>
      <c r="P31" s="547"/>
      <c r="Q31" s="405"/>
      <c r="R31" s="414"/>
      <c r="S31" s="412"/>
      <c r="T31" s="542"/>
      <c r="U31" s="619"/>
      <c r="V31" s="405"/>
      <c r="W31" s="412"/>
      <c r="X31" s="408"/>
      <c r="Y31" s="551"/>
      <c r="Z31" s="536"/>
      <c r="AA31" s="499"/>
      <c r="AB31" s="2"/>
      <c r="AC31" s="461"/>
    </row>
    <row r="32" spans="2:29" ht="18.75" customHeight="1">
      <c r="B32" s="423"/>
      <c r="C32" s="474"/>
      <c r="D32" s="421"/>
      <c r="E32" s="583"/>
      <c r="F32" s="572"/>
      <c r="G32" s="930" t="s">
        <v>98</v>
      </c>
      <c r="H32" s="931"/>
      <c r="I32" s="931"/>
      <c r="J32" s="583">
        <f>SUM(J26:J30)</f>
        <v>1150</v>
      </c>
      <c r="K32" s="479">
        <f>SUM(K26:K28)</f>
        <v>0</v>
      </c>
      <c r="L32" s="421"/>
      <c r="M32" s="421"/>
      <c r="N32" s="422"/>
      <c r="O32" s="481"/>
      <c r="P32" s="572"/>
      <c r="Q32" s="423"/>
      <c r="R32" s="474"/>
      <c r="S32" s="421"/>
      <c r="T32" s="616"/>
      <c r="U32" s="529"/>
      <c r="V32" s="423"/>
      <c r="W32" s="421"/>
      <c r="X32" s="422"/>
      <c r="Y32" s="606"/>
      <c r="Z32" s="479"/>
      <c r="AA32" s="499"/>
      <c r="AB32" s="977" t="s">
        <v>831</v>
      </c>
      <c r="AC32" s="978"/>
    </row>
    <row r="33" spans="2:29" ht="21.75" customHeight="1">
      <c r="B33" s="930" t="s">
        <v>5</v>
      </c>
      <c r="C33" s="931"/>
      <c r="D33" s="931"/>
      <c r="E33" s="583">
        <f>SUM(E26:E32)</f>
        <v>8400</v>
      </c>
      <c r="F33" s="572">
        <f>SUM(F26:F29)</f>
        <v>0</v>
      </c>
      <c r="G33" s="930" t="s">
        <v>305</v>
      </c>
      <c r="H33" s="931"/>
      <c r="I33" s="931"/>
      <c r="J33" s="583">
        <f>SUM(J32+E33)</f>
        <v>9550</v>
      </c>
      <c r="K33" s="479">
        <f>SUM(F33+K32)</f>
        <v>0</v>
      </c>
      <c r="L33" s="421"/>
      <c r="M33" s="421"/>
      <c r="N33" s="422"/>
      <c r="O33" s="481">
        <f>SUM(O26:O27)</f>
        <v>0</v>
      </c>
      <c r="P33" s="572"/>
      <c r="Q33" s="930" t="s">
        <v>5</v>
      </c>
      <c r="R33" s="931"/>
      <c r="S33" s="931"/>
      <c r="T33" s="583">
        <f>SUM(T26:T32)</f>
        <v>2750</v>
      </c>
      <c r="U33" s="479">
        <f>SUM(U26:U28)</f>
        <v>0</v>
      </c>
      <c r="V33" s="930" t="s">
        <v>5</v>
      </c>
      <c r="W33" s="931"/>
      <c r="X33" s="932"/>
      <c r="Y33" s="552">
        <f>SUM(Y26:Y30)</f>
        <v>850</v>
      </c>
      <c r="Z33" s="496">
        <f>SUM(Z26)</f>
        <v>0</v>
      </c>
      <c r="AA33" s="500"/>
      <c r="AB33" s="979"/>
      <c r="AC33" s="980"/>
    </row>
    <row r="34" spans="2:30" ht="13.5" customHeight="1">
      <c r="B34" s="232" t="s">
        <v>824</v>
      </c>
      <c r="C34" s="172"/>
      <c r="D34" s="1"/>
      <c r="E34" s="545"/>
      <c r="F34" s="845"/>
      <c r="G34" s="1"/>
      <c r="H34" s="1"/>
      <c r="I34" s="1"/>
      <c r="J34" s="545"/>
      <c r="K34" s="846"/>
      <c r="L34" s="1"/>
      <c r="M34" s="1"/>
      <c r="N34" s="1"/>
      <c r="O34" s="545"/>
      <c r="P34" s="507"/>
      <c r="Q34" s="1"/>
      <c r="R34" s="1"/>
      <c r="S34" s="1"/>
      <c r="T34" s="545"/>
      <c r="U34" s="846"/>
      <c r="V34" s="1"/>
      <c r="W34" s="1"/>
      <c r="X34" s="1"/>
      <c r="Y34" s="545"/>
      <c r="Z34" s="507"/>
      <c r="AA34" s="419"/>
      <c r="AB34" s="349"/>
      <c r="AC34" s="8"/>
      <c r="AD34" s="419"/>
    </row>
    <row r="35" spans="2:29" ht="14.25" customHeight="1">
      <c r="B35" s="910" t="s">
        <v>828</v>
      </c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1"/>
    </row>
    <row r="36" spans="2:29" ht="14.25" customHeight="1">
      <c r="B36" s="910" t="s">
        <v>825</v>
      </c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1"/>
      <c r="Y36" s="911"/>
      <c r="Z36" s="911"/>
      <c r="AA36" s="911"/>
      <c r="AB36" s="911"/>
      <c r="AC36" s="911"/>
    </row>
    <row r="37" spans="2:29" ht="13.5">
      <c r="B37" s="910" t="s">
        <v>826</v>
      </c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1"/>
      <c r="AC37" s="911"/>
    </row>
    <row r="38" spans="2:26" ht="8.25" customHeight="1">
      <c r="B38" s="232"/>
      <c r="C38" s="1"/>
      <c r="D38" s="1"/>
      <c r="E38" s="545"/>
      <c r="F38" s="845"/>
      <c r="G38" s="1"/>
      <c r="H38" s="1"/>
      <c r="I38" s="1"/>
      <c r="J38" s="545"/>
      <c r="K38" s="846"/>
      <c r="L38" s="1"/>
      <c r="M38" s="1"/>
      <c r="N38" s="1"/>
      <c r="O38" s="545"/>
      <c r="P38" s="507"/>
      <c r="Q38" s="1"/>
      <c r="R38" s="1"/>
      <c r="S38" s="1"/>
      <c r="T38" s="545"/>
      <c r="U38" s="846"/>
      <c r="V38" s="1"/>
      <c r="W38" s="1"/>
      <c r="X38" s="1"/>
      <c r="Y38" s="545"/>
      <c r="Z38" s="507"/>
    </row>
    <row r="39" spans="2:30" ht="14.25">
      <c r="B39" s="403" t="s">
        <v>573</v>
      </c>
      <c r="C39" s="2"/>
      <c r="D39" s="4"/>
      <c r="E39" s="2"/>
      <c r="F39" s="2"/>
      <c r="I39" s="4"/>
      <c r="J39" s="2"/>
      <c r="K39" s="2"/>
      <c r="M39" s="2"/>
      <c r="O39" s="2"/>
      <c r="P39" s="2"/>
      <c r="R39" s="1"/>
      <c r="T39" s="462"/>
      <c r="U39" s="5"/>
      <c r="AA39" s="419"/>
      <c r="AB39" s="349" t="str">
        <f>'表紙'!P36</f>
        <v>（2020年10月現在）</v>
      </c>
      <c r="AC39" s="8" t="s">
        <v>574</v>
      </c>
      <c r="AD39" s="419"/>
    </row>
  </sheetData>
  <sheetProtection password="CCCF" sheet="1" selectLockedCells="1"/>
  <mergeCells count="56">
    <mergeCell ref="B35:AC35"/>
    <mergeCell ref="B36:AC36"/>
    <mergeCell ref="B37:AC37"/>
    <mergeCell ref="L25:O25"/>
    <mergeCell ref="G21:I21"/>
    <mergeCell ref="C4:E4"/>
    <mergeCell ref="F4:G4"/>
    <mergeCell ref="H4:I4"/>
    <mergeCell ref="L5:O5"/>
    <mergeCell ref="O4:P4"/>
    <mergeCell ref="H6:I6"/>
    <mergeCell ref="O24:P24"/>
    <mergeCell ref="G7:I7"/>
    <mergeCell ref="B5:E5"/>
    <mergeCell ref="G5:J5"/>
    <mergeCell ref="V5:Y5"/>
    <mergeCell ref="Q5:T5"/>
    <mergeCell ref="B23:D23"/>
    <mergeCell ref="G23:I23"/>
    <mergeCell ref="Q23:S23"/>
    <mergeCell ref="B33:D33"/>
    <mergeCell ref="G33:I33"/>
    <mergeCell ref="Q33:S33"/>
    <mergeCell ref="V33:X33"/>
    <mergeCell ref="G32:I32"/>
    <mergeCell ref="C24:E24"/>
    <mergeCell ref="F24:G24"/>
    <mergeCell ref="H24:I24"/>
    <mergeCell ref="B25:E25"/>
    <mergeCell ref="G25:J25"/>
    <mergeCell ref="Q4:R4"/>
    <mergeCell ref="E2:G2"/>
    <mergeCell ref="N2:P2"/>
    <mergeCell ref="H2:M2"/>
    <mergeCell ref="E3:G3"/>
    <mergeCell ref="H3:M3"/>
    <mergeCell ref="Q3:V3"/>
    <mergeCell ref="Q2:V2"/>
    <mergeCell ref="N3:P3"/>
    <mergeCell ref="L23:M23"/>
    <mergeCell ref="AA25:AC25"/>
    <mergeCell ref="AB26:AC26"/>
    <mergeCell ref="Q25:T25"/>
    <mergeCell ref="V25:Y25"/>
    <mergeCell ref="Z2:AC2"/>
    <mergeCell ref="Z3:AB3"/>
    <mergeCell ref="AA5:AC5"/>
    <mergeCell ref="W2:Y2"/>
    <mergeCell ref="W3:Y3"/>
    <mergeCell ref="AB27:AC27"/>
    <mergeCell ref="Q24:R24"/>
    <mergeCell ref="AB19:AC19"/>
    <mergeCell ref="AB32:AC33"/>
    <mergeCell ref="AB28:AC28"/>
    <mergeCell ref="AB30:AC30"/>
    <mergeCell ref="V23:X23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F13">
    <cfRule type="expression" priority="35" dxfId="0" stopIfTrue="1">
      <formula>F13&gt;E13</formula>
    </cfRule>
  </conditionalFormatting>
  <conditionalFormatting sqref="F14">
    <cfRule type="expression" priority="34" dxfId="0" stopIfTrue="1">
      <formula>F14&gt;E14</formula>
    </cfRule>
  </conditionalFormatting>
  <conditionalFormatting sqref="F15">
    <cfRule type="expression" priority="33" dxfId="0" stopIfTrue="1">
      <formula>F15&gt;E15</formula>
    </cfRule>
  </conditionalFormatting>
  <conditionalFormatting sqref="F16">
    <cfRule type="expression" priority="32" dxfId="0" stopIfTrue="1">
      <formula>F16&gt;E16</formula>
    </cfRule>
  </conditionalFormatting>
  <conditionalFormatting sqref="F17">
    <cfRule type="expression" priority="31" dxfId="0" stopIfTrue="1">
      <formula>F17&gt;E17</formula>
    </cfRule>
  </conditionalFormatting>
  <conditionalFormatting sqref="F18">
    <cfRule type="expression" priority="30" dxfId="0" stopIfTrue="1">
      <formula>F18&gt;E18</formula>
    </cfRule>
  </conditionalFormatting>
  <conditionalFormatting sqref="F19">
    <cfRule type="expression" priority="29" dxfId="0" stopIfTrue="1">
      <formula>F19&gt;E19</formula>
    </cfRule>
  </conditionalFormatting>
  <conditionalFormatting sqref="P6">
    <cfRule type="expression" priority="28" dxfId="0" stopIfTrue="1">
      <formula>P6&gt;O6</formula>
    </cfRule>
  </conditionalFormatting>
  <conditionalFormatting sqref="P7">
    <cfRule type="expression" priority="27" dxfId="0" stopIfTrue="1">
      <formula>P7&gt;O7</formula>
    </cfRule>
  </conditionalFormatting>
  <conditionalFormatting sqref="P8">
    <cfRule type="expression" priority="26" dxfId="0" stopIfTrue="1">
      <formula>P8&gt;O8</formula>
    </cfRule>
  </conditionalFormatting>
  <conditionalFormatting sqref="P9">
    <cfRule type="expression" priority="25" dxfId="0" stopIfTrue="1">
      <formula>P9&gt;O9</formula>
    </cfRule>
  </conditionalFormatting>
  <conditionalFormatting sqref="P10">
    <cfRule type="expression" priority="24" dxfId="0" stopIfTrue="1">
      <formula>P10&gt;O10</formula>
    </cfRule>
  </conditionalFormatting>
  <conditionalFormatting sqref="P11">
    <cfRule type="expression" priority="23" dxfId="0" stopIfTrue="1">
      <formula>P11&gt;O11</formula>
    </cfRule>
  </conditionalFormatting>
  <conditionalFormatting sqref="P12">
    <cfRule type="expression" priority="22" dxfId="0" stopIfTrue="1">
      <formula>P12&gt;O12</formula>
    </cfRule>
  </conditionalFormatting>
  <conditionalFormatting sqref="U6">
    <cfRule type="expression" priority="21" dxfId="0" stopIfTrue="1">
      <formula>U6&gt;T6</formula>
    </cfRule>
  </conditionalFormatting>
  <conditionalFormatting sqref="U7">
    <cfRule type="expression" priority="20" dxfId="0" stopIfTrue="1">
      <formula>U7&gt;T7</formula>
    </cfRule>
  </conditionalFormatting>
  <conditionalFormatting sqref="U8">
    <cfRule type="expression" priority="19" dxfId="0" stopIfTrue="1">
      <formula>U8&gt;T8</formula>
    </cfRule>
  </conditionalFormatting>
  <conditionalFormatting sqref="U9">
    <cfRule type="expression" priority="18" dxfId="0" stopIfTrue="1">
      <formula>U9&gt;T9</formula>
    </cfRule>
  </conditionalFormatting>
  <conditionalFormatting sqref="U10">
    <cfRule type="expression" priority="17" dxfId="0" stopIfTrue="1">
      <formula>U10&gt;T10</formula>
    </cfRule>
  </conditionalFormatting>
  <conditionalFormatting sqref="U11">
    <cfRule type="expression" priority="16" dxfId="0" stopIfTrue="1">
      <formula>U11&gt;T11</formula>
    </cfRule>
  </conditionalFormatting>
  <conditionalFormatting sqref="U12">
    <cfRule type="expression" priority="15" dxfId="0" stopIfTrue="1">
      <formula>U12&gt;T12</formula>
    </cfRule>
  </conditionalFormatting>
  <conditionalFormatting sqref="Z6">
    <cfRule type="expression" priority="14" dxfId="0" stopIfTrue="1">
      <formula>Z6&gt;Y6</formula>
    </cfRule>
  </conditionalFormatting>
  <conditionalFormatting sqref="Z7">
    <cfRule type="expression" priority="13" dxfId="0" stopIfTrue="1">
      <formula>Z7&gt;Y7</formula>
    </cfRule>
  </conditionalFormatting>
  <conditionalFormatting sqref="Z8">
    <cfRule type="expression" priority="12" dxfId="0" stopIfTrue="1">
      <formula>Z8&gt;Y8</formula>
    </cfRule>
  </conditionalFormatting>
  <conditionalFormatting sqref="Z9">
    <cfRule type="expression" priority="11" dxfId="0" stopIfTrue="1">
      <formula>Z9&gt;Y9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F29">
    <cfRule type="expression" priority="7" dxfId="0" stopIfTrue="1">
      <formula>F29&gt;E29</formula>
    </cfRule>
  </conditionalFormatting>
  <conditionalFormatting sqref="K26">
    <cfRule type="expression" priority="6" dxfId="0" stopIfTrue="1">
      <formula>K26&gt;J26</formula>
    </cfRule>
  </conditionalFormatting>
  <conditionalFormatting sqref="K27">
    <cfRule type="expression" priority="5" dxfId="0" stopIfTrue="1">
      <formula>K27&gt;J27</formula>
    </cfRule>
  </conditionalFormatting>
  <conditionalFormatting sqref="U26">
    <cfRule type="expression" priority="4" dxfId="0" stopIfTrue="1">
      <formula>U26&gt;T26</formula>
    </cfRule>
  </conditionalFormatting>
  <conditionalFormatting sqref="U27">
    <cfRule type="expression" priority="3" dxfId="0" stopIfTrue="1">
      <formula>U27&gt;T27</formula>
    </cfRule>
  </conditionalFormatting>
  <conditionalFormatting sqref="U28">
    <cfRule type="expression" priority="2" dxfId="0" stopIfTrue="1">
      <formula>U28&gt;T28</formula>
    </cfRule>
  </conditionalFormatting>
  <conditionalFormatting sqref="Z26">
    <cfRule type="expression" priority="1" dxfId="0" stopIfTrue="1">
      <formula>Z26&gt;Y26</formula>
    </cfRule>
  </conditionalFormatting>
  <dataValidations count="3">
    <dataValidation type="custom" operator="lessThanOrEqual" allowBlank="1" showInputMessage="1" showErrorMessage="1" sqref="K7 K28 F20:F21">
      <formula1>AND(K7&lt;=J7,MOD(K7,50)=0)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9 P6:P12 U6:U12 Z6:Z9 F26:F29 K26:K27 U26:U28 Z26">
      <formula1>AND(F6&lt;=E6,MOD(F6,50)=0)</formula1>
    </dataValidation>
    <dataValidation operator="lessThanOrEqual" allowBlank="1" showInputMessage="1" showErrorMessage="1" sqref="C34:Z34 C38:Z38 B34:B38"/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1.75390625" style="4" customWidth="1"/>
    <col min="3" max="3" width="10.75390625" style="4" customWidth="1"/>
    <col min="4" max="4" width="4.00390625" style="469" customWidth="1"/>
    <col min="5" max="5" width="7.625" style="4" customWidth="1"/>
    <col min="6" max="6" width="8.625" style="4" customWidth="1"/>
    <col min="7" max="7" width="3.00390625" style="4" customWidth="1"/>
    <col min="8" max="8" width="11.125" style="4" customWidth="1"/>
    <col min="9" max="9" width="4.875" style="4" bestFit="1" customWidth="1"/>
    <col min="10" max="10" width="7.625" style="4" customWidth="1"/>
    <col min="11" max="11" width="8.625" style="4" customWidth="1"/>
    <col min="12" max="12" width="0.74609375" style="4" customWidth="1"/>
    <col min="13" max="13" width="10.625" style="4" customWidth="1"/>
    <col min="14" max="14" width="0.74609375" style="4" customWidth="1"/>
    <col min="15" max="15" width="7.625" style="4" customWidth="1"/>
    <col min="16" max="16" width="8.125" style="4" customWidth="1"/>
    <col min="17" max="17" width="4.00390625" style="4" customWidth="1"/>
    <col min="18" max="18" width="10.625" style="4" customWidth="1"/>
    <col min="19" max="19" width="2.875" style="4" customWidth="1"/>
    <col min="20" max="20" width="7.625" style="4" customWidth="1"/>
    <col min="21" max="21" width="8.125" style="4" customWidth="1"/>
    <col min="22" max="22" width="0.74609375" style="4" customWidth="1"/>
    <col min="23" max="23" width="10.625" style="4" customWidth="1"/>
    <col min="24" max="24" width="0.74609375" style="4" customWidth="1"/>
    <col min="25" max="25" width="6.75390625" style="4" customWidth="1"/>
    <col min="26" max="26" width="7.625" style="4" customWidth="1"/>
    <col min="27" max="27" width="0.74609375" style="4" customWidth="1"/>
    <col min="28" max="28" width="18.625" style="4" customWidth="1"/>
    <col min="29" max="29" width="4.125" style="4" customWidth="1"/>
    <col min="30" max="30" width="1.37890625" style="4" customWidth="1"/>
    <col min="31" max="16384" width="9.00390625" style="4" customWidth="1"/>
  </cols>
  <sheetData>
    <row r="1" spans="7:95" ht="12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CQ1" s="2"/>
    </row>
    <row r="2" spans="2:157" ht="27.75" customHeight="1">
      <c r="B2" s="167" t="s">
        <v>304</v>
      </c>
      <c r="C2" s="167"/>
      <c r="D2" s="470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2"/>
      <c r="N2" s="935" t="s">
        <v>12</v>
      </c>
      <c r="O2" s="936"/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FA2" s="2"/>
    </row>
    <row r="3" spans="2:29" ht="27.75" customHeight="1">
      <c r="B3" s="6"/>
      <c r="C3" s="6"/>
      <c r="D3" s="471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4"/>
      <c r="N3" s="935" t="s">
        <v>460</v>
      </c>
      <c r="O3" s="936"/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SUM(O4)</f>
        <v>0</v>
      </c>
      <c r="AA3" s="954"/>
      <c r="AB3" s="954"/>
      <c r="AC3" s="348" t="s">
        <v>4</v>
      </c>
    </row>
    <row r="4" spans="3:18" s="163" customFormat="1" ht="27.75" customHeight="1">
      <c r="C4" s="942" t="s">
        <v>331</v>
      </c>
      <c r="D4" s="942"/>
      <c r="E4" s="942"/>
      <c r="F4" s="943" t="s">
        <v>22</v>
      </c>
      <c r="G4" s="943"/>
      <c r="H4" s="944">
        <f>SUM(J30+O30+T30+Y30)</f>
        <v>86650</v>
      </c>
      <c r="I4" s="944"/>
      <c r="J4" s="164" t="s">
        <v>4</v>
      </c>
      <c r="K4" s="164" t="s">
        <v>463</v>
      </c>
      <c r="L4" s="165"/>
      <c r="M4" s="166" t="s">
        <v>306</v>
      </c>
      <c r="N4" s="165"/>
      <c r="O4" s="945">
        <f>SUM(K30+P30+U30+Z30)</f>
        <v>0</v>
      </c>
      <c r="P4" s="946"/>
      <c r="Q4" s="947" t="s">
        <v>4</v>
      </c>
      <c r="R4" s="947"/>
    </row>
    <row r="5" spans="2:29" ht="24" customHeight="1">
      <c r="B5" s="935" t="s">
        <v>326</v>
      </c>
      <c r="C5" s="936"/>
      <c r="D5" s="936"/>
      <c r="E5" s="937"/>
      <c r="F5" s="323" t="s">
        <v>310</v>
      </c>
      <c r="G5" s="935" t="s">
        <v>326</v>
      </c>
      <c r="H5" s="936"/>
      <c r="I5" s="936"/>
      <c r="J5" s="936"/>
      <c r="K5" s="346" t="s">
        <v>310</v>
      </c>
      <c r="L5" s="936" t="s">
        <v>327</v>
      </c>
      <c r="M5" s="936"/>
      <c r="N5" s="936"/>
      <c r="O5" s="937"/>
      <c r="P5" s="323" t="s">
        <v>310</v>
      </c>
      <c r="Q5" s="935" t="s">
        <v>328</v>
      </c>
      <c r="R5" s="936"/>
      <c r="S5" s="936"/>
      <c r="T5" s="936"/>
      <c r="U5" s="346" t="s">
        <v>310</v>
      </c>
      <c r="V5" s="936" t="s">
        <v>311</v>
      </c>
      <c r="W5" s="936"/>
      <c r="X5" s="936"/>
      <c r="Y5" s="937"/>
      <c r="Z5" s="323" t="s">
        <v>310</v>
      </c>
      <c r="AA5" s="949" t="s">
        <v>462</v>
      </c>
      <c r="AB5" s="938"/>
      <c r="AC5" s="939"/>
    </row>
    <row r="6" spans="2:29" ht="24" customHeight="1">
      <c r="B6" s="446"/>
      <c r="C6" s="584" t="s">
        <v>181</v>
      </c>
      <c r="D6" s="614" t="s">
        <v>636</v>
      </c>
      <c r="E6" s="541">
        <v>1650</v>
      </c>
      <c r="F6" s="838"/>
      <c r="G6" s="490" t="s">
        <v>648</v>
      </c>
      <c r="H6" s="596" t="s">
        <v>128</v>
      </c>
      <c r="I6" s="620" t="s">
        <v>630</v>
      </c>
      <c r="J6" s="545">
        <v>1250</v>
      </c>
      <c r="K6" s="838"/>
      <c r="L6" s="1"/>
      <c r="M6" s="447"/>
      <c r="N6" s="1"/>
      <c r="O6" s="541"/>
      <c r="P6" s="835"/>
      <c r="Q6" s="426"/>
      <c r="R6" s="429" t="s">
        <v>485</v>
      </c>
      <c r="S6" s="430"/>
      <c r="T6" s="545">
        <v>750</v>
      </c>
      <c r="U6" s="838"/>
      <c r="V6" s="426"/>
      <c r="W6" s="429"/>
      <c r="X6" s="430"/>
      <c r="Y6" s="550"/>
      <c r="Z6" s="835"/>
      <c r="AA6" s="491"/>
      <c r="AB6" s="969" t="s">
        <v>588</v>
      </c>
      <c r="AC6" s="970"/>
    </row>
    <row r="7" spans="2:29" ht="24" customHeight="1">
      <c r="B7" s="405"/>
      <c r="C7" s="588" t="s">
        <v>129</v>
      </c>
      <c r="D7" s="628" t="s">
        <v>636</v>
      </c>
      <c r="E7" s="542">
        <v>2150</v>
      </c>
      <c r="F7" s="836"/>
      <c r="G7" s="434"/>
      <c r="H7" s="588" t="s">
        <v>486</v>
      </c>
      <c r="I7" s="628" t="s">
        <v>630</v>
      </c>
      <c r="J7" s="542">
        <v>750</v>
      </c>
      <c r="K7" s="836"/>
      <c r="L7" s="405"/>
      <c r="M7" s="414"/>
      <c r="N7" s="408"/>
      <c r="O7" s="542"/>
      <c r="P7" s="598"/>
      <c r="Q7" s="405"/>
      <c r="R7" s="414"/>
      <c r="S7" s="408"/>
      <c r="T7" s="542"/>
      <c r="U7" s="598"/>
      <c r="V7" s="405"/>
      <c r="W7" s="414"/>
      <c r="X7" s="408"/>
      <c r="Y7" s="542"/>
      <c r="Z7" s="598"/>
      <c r="AA7" s="491"/>
      <c r="AB7" s="458"/>
      <c r="AC7" s="501"/>
    </row>
    <row r="8" spans="2:29" ht="17.25" customHeight="1">
      <c r="B8" s="405"/>
      <c r="C8" s="588"/>
      <c r="D8" s="601"/>
      <c r="E8" s="542"/>
      <c r="F8" s="837"/>
      <c r="G8" s="434"/>
      <c r="H8" s="588"/>
      <c r="I8" s="628"/>
      <c r="J8" s="546"/>
      <c r="K8" s="598"/>
      <c r="L8" s="412"/>
      <c r="M8" s="414"/>
      <c r="N8" s="412"/>
      <c r="O8" s="542"/>
      <c r="P8" s="598"/>
      <c r="Q8" s="405"/>
      <c r="R8" s="414"/>
      <c r="S8" s="408"/>
      <c r="T8" s="546"/>
      <c r="U8" s="598"/>
      <c r="V8" s="405"/>
      <c r="W8" s="414"/>
      <c r="X8" s="408"/>
      <c r="Y8" s="551"/>
      <c r="Z8" s="598"/>
      <c r="AA8" s="491"/>
      <c r="AB8" s="969"/>
      <c r="AC8" s="970"/>
    </row>
    <row r="9" spans="2:29" ht="24" customHeight="1">
      <c r="B9" s="405"/>
      <c r="C9" s="588" t="s">
        <v>487</v>
      </c>
      <c r="D9" s="586" t="s">
        <v>649</v>
      </c>
      <c r="E9" s="542">
        <v>1950</v>
      </c>
      <c r="F9" s="836"/>
      <c r="G9" s="434"/>
      <c r="H9" s="592" t="s">
        <v>488</v>
      </c>
      <c r="I9" s="630" t="s">
        <v>650</v>
      </c>
      <c r="J9" s="546">
        <v>1450</v>
      </c>
      <c r="K9" s="836"/>
      <c r="L9" s="412"/>
      <c r="M9" s="414" t="s">
        <v>192</v>
      </c>
      <c r="N9" s="412"/>
      <c r="O9" s="542">
        <v>250</v>
      </c>
      <c r="P9" s="836"/>
      <c r="Q9" s="442"/>
      <c r="R9" s="414" t="s">
        <v>192</v>
      </c>
      <c r="S9" s="443" t="s">
        <v>689</v>
      </c>
      <c r="T9" s="546">
        <v>500</v>
      </c>
      <c r="U9" s="836"/>
      <c r="V9" s="405"/>
      <c r="W9" s="414" t="s">
        <v>489</v>
      </c>
      <c r="X9" s="408"/>
      <c r="Y9" s="551">
        <v>950</v>
      </c>
      <c r="Z9" s="836"/>
      <c r="AA9" s="491"/>
      <c r="AB9" s="458"/>
      <c r="AC9" s="501"/>
    </row>
    <row r="10" spans="2:29" ht="24" customHeight="1">
      <c r="B10" s="405"/>
      <c r="C10" s="588" t="s">
        <v>491</v>
      </c>
      <c r="D10" s="586" t="s">
        <v>649</v>
      </c>
      <c r="E10" s="542">
        <v>2850</v>
      </c>
      <c r="F10" s="836"/>
      <c r="G10" s="434"/>
      <c r="H10" s="592" t="s">
        <v>490</v>
      </c>
      <c r="I10" s="630" t="s">
        <v>650</v>
      </c>
      <c r="J10" s="546">
        <v>1250</v>
      </c>
      <c r="K10" s="836"/>
      <c r="L10" s="412"/>
      <c r="M10" s="414" t="s">
        <v>493</v>
      </c>
      <c r="N10" s="412"/>
      <c r="O10" s="542">
        <v>1750</v>
      </c>
      <c r="P10" s="836"/>
      <c r="Q10" s="442"/>
      <c r="R10" s="414" t="s">
        <v>822</v>
      </c>
      <c r="S10" s="443" t="s">
        <v>788</v>
      </c>
      <c r="T10" s="546">
        <v>2500</v>
      </c>
      <c r="U10" s="836"/>
      <c r="V10" s="405"/>
      <c r="W10" s="414" t="s">
        <v>73</v>
      </c>
      <c r="X10" s="408"/>
      <c r="Y10" s="551">
        <v>550</v>
      </c>
      <c r="Z10" s="836"/>
      <c r="AA10" s="491"/>
      <c r="AB10" s="458"/>
      <c r="AC10" s="501"/>
    </row>
    <row r="11" spans="2:29" ht="24" customHeight="1">
      <c r="B11" s="405"/>
      <c r="C11" s="592" t="s">
        <v>495</v>
      </c>
      <c r="D11" s="586" t="s">
        <v>649</v>
      </c>
      <c r="E11" s="542">
        <v>1200</v>
      </c>
      <c r="F11" s="836"/>
      <c r="G11" s="434"/>
      <c r="H11" s="592" t="s">
        <v>492</v>
      </c>
      <c r="I11" s="630" t="s">
        <v>651</v>
      </c>
      <c r="J11" s="546">
        <v>1750</v>
      </c>
      <c r="K11" s="836"/>
      <c r="L11" s="412"/>
      <c r="M11" s="414" t="s">
        <v>497</v>
      </c>
      <c r="N11" s="412"/>
      <c r="O11" s="542">
        <v>1150</v>
      </c>
      <c r="P11" s="836"/>
      <c r="Q11" s="442"/>
      <c r="R11" s="414" t="s">
        <v>197</v>
      </c>
      <c r="S11" s="443" t="s">
        <v>689</v>
      </c>
      <c r="T11" s="546">
        <v>3400</v>
      </c>
      <c r="U11" s="836"/>
      <c r="V11" s="405"/>
      <c r="W11" s="414" t="s">
        <v>494</v>
      </c>
      <c r="X11" s="408"/>
      <c r="Y11" s="551">
        <v>500</v>
      </c>
      <c r="Z11" s="836"/>
      <c r="AA11" s="491"/>
      <c r="AB11" s="458"/>
      <c r="AC11" s="501"/>
    </row>
    <row r="12" spans="2:29" ht="24" customHeight="1">
      <c r="B12" s="405"/>
      <c r="C12" s="587" t="s">
        <v>652</v>
      </c>
      <c r="D12" s="586"/>
      <c r="E12" s="542">
        <v>2100</v>
      </c>
      <c r="F12" s="836"/>
      <c r="G12" s="434"/>
      <c r="H12" s="592" t="s">
        <v>496</v>
      </c>
      <c r="I12" s="630" t="s">
        <v>651</v>
      </c>
      <c r="J12" s="546">
        <v>1300</v>
      </c>
      <c r="K12" s="836"/>
      <c r="L12" s="412"/>
      <c r="M12" s="414" t="s">
        <v>500</v>
      </c>
      <c r="N12" s="412"/>
      <c r="O12" s="542">
        <v>1450</v>
      </c>
      <c r="P12" s="836"/>
      <c r="Q12" s="442"/>
      <c r="R12" s="414" t="s">
        <v>203</v>
      </c>
      <c r="S12" s="443" t="s">
        <v>626</v>
      </c>
      <c r="T12" s="546">
        <v>1200</v>
      </c>
      <c r="U12" s="836"/>
      <c r="V12" s="405"/>
      <c r="W12" s="414" t="s">
        <v>498</v>
      </c>
      <c r="X12" s="408"/>
      <c r="Y12" s="551">
        <v>400</v>
      </c>
      <c r="Z12" s="836"/>
      <c r="AA12" s="491"/>
      <c r="AB12" s="458"/>
      <c r="AC12" s="501"/>
    </row>
    <row r="13" spans="2:29" ht="24" customHeight="1">
      <c r="B13" s="405"/>
      <c r="C13" s="631" t="s">
        <v>654</v>
      </c>
      <c r="D13" s="586"/>
      <c r="E13" s="542">
        <v>2800</v>
      </c>
      <c r="F13" s="836"/>
      <c r="G13" s="434"/>
      <c r="H13" s="592" t="s">
        <v>499</v>
      </c>
      <c r="I13" s="630" t="s">
        <v>638</v>
      </c>
      <c r="J13" s="546">
        <v>2950</v>
      </c>
      <c r="K13" s="836"/>
      <c r="L13" s="412"/>
      <c r="M13" s="414"/>
      <c r="N13" s="412"/>
      <c r="O13" s="542"/>
      <c r="P13" s="598"/>
      <c r="Q13" s="442"/>
      <c r="R13" s="414" t="s">
        <v>73</v>
      </c>
      <c r="S13" s="443" t="s">
        <v>689</v>
      </c>
      <c r="T13" s="546">
        <v>1150</v>
      </c>
      <c r="U13" s="836"/>
      <c r="V13" s="405"/>
      <c r="W13" s="414" t="s">
        <v>501</v>
      </c>
      <c r="X13" s="408"/>
      <c r="Y13" s="551">
        <v>1350</v>
      </c>
      <c r="Z13" s="836"/>
      <c r="AA13" s="491"/>
      <c r="AB13" s="458"/>
      <c r="AC13" s="501"/>
    </row>
    <row r="14" spans="2:29" ht="24" customHeight="1">
      <c r="B14" s="405"/>
      <c r="C14" s="631" t="s">
        <v>502</v>
      </c>
      <c r="D14" s="632" t="s">
        <v>655</v>
      </c>
      <c r="E14" s="542">
        <v>2150</v>
      </c>
      <c r="F14" s="836"/>
      <c r="G14" s="434"/>
      <c r="H14" s="592" t="s">
        <v>503</v>
      </c>
      <c r="I14" s="630" t="s">
        <v>653</v>
      </c>
      <c r="J14" s="546">
        <v>1700</v>
      </c>
      <c r="K14" s="836"/>
      <c r="L14" s="405"/>
      <c r="M14" s="659"/>
      <c r="N14" s="730"/>
      <c r="O14" s="731"/>
      <c r="P14" s="839"/>
      <c r="Q14" s="442"/>
      <c r="R14" s="414" t="s">
        <v>494</v>
      </c>
      <c r="S14" s="443" t="s">
        <v>626</v>
      </c>
      <c r="T14" s="546">
        <v>1200</v>
      </c>
      <c r="U14" s="836"/>
      <c r="V14" s="405"/>
      <c r="W14" s="414" t="s">
        <v>504</v>
      </c>
      <c r="X14" s="408"/>
      <c r="Y14" s="551">
        <v>1100</v>
      </c>
      <c r="Z14" s="836"/>
      <c r="AA14" s="491"/>
      <c r="AB14" s="458"/>
      <c r="AC14" s="501"/>
    </row>
    <row r="15" spans="2:29" ht="24" customHeight="1">
      <c r="B15" s="405"/>
      <c r="C15" s="592" t="s">
        <v>505</v>
      </c>
      <c r="D15" s="586"/>
      <c r="E15" s="542">
        <v>1800</v>
      </c>
      <c r="F15" s="836"/>
      <c r="G15" s="661"/>
      <c r="H15" s="659"/>
      <c r="I15" s="730"/>
      <c r="J15" s="731"/>
      <c r="K15" s="839"/>
      <c r="L15" s="412"/>
      <c r="M15" s="414"/>
      <c r="N15" s="412"/>
      <c r="O15" s="542"/>
      <c r="P15" s="598"/>
      <c r="Q15" s="442"/>
      <c r="R15" s="414" t="s">
        <v>620</v>
      </c>
      <c r="S15" s="443" t="s">
        <v>689</v>
      </c>
      <c r="T15" s="546">
        <v>1850</v>
      </c>
      <c r="U15" s="836"/>
      <c r="V15" s="405"/>
      <c r="W15" s="414" t="s">
        <v>764</v>
      </c>
      <c r="X15" s="408"/>
      <c r="Y15" s="551">
        <v>700</v>
      </c>
      <c r="Z15" s="836"/>
      <c r="AA15" s="491"/>
      <c r="AB15" s="458"/>
      <c r="AC15" s="501"/>
    </row>
    <row r="16" spans="2:29" ht="24" customHeight="1">
      <c r="B16" s="405"/>
      <c r="C16" s="588" t="s">
        <v>216</v>
      </c>
      <c r="D16" s="632" t="s">
        <v>655</v>
      </c>
      <c r="E16" s="542">
        <v>4050</v>
      </c>
      <c r="F16" s="836"/>
      <c r="G16" s="434"/>
      <c r="H16" s="592"/>
      <c r="I16" s="610"/>
      <c r="J16" s="546"/>
      <c r="K16" s="598"/>
      <c r="L16" s="412"/>
      <c r="M16" s="414"/>
      <c r="N16" s="412"/>
      <c r="O16" s="542"/>
      <c r="P16" s="598"/>
      <c r="Q16" s="442"/>
      <c r="R16" s="414" t="s">
        <v>506</v>
      </c>
      <c r="S16" s="443" t="s">
        <v>626</v>
      </c>
      <c r="T16" s="546">
        <v>1300</v>
      </c>
      <c r="U16" s="836"/>
      <c r="V16" s="405"/>
      <c r="W16" s="659"/>
      <c r="X16" s="730"/>
      <c r="Y16" s="731"/>
      <c r="Z16" s="839"/>
      <c r="AA16" s="491"/>
      <c r="AB16" s="458"/>
      <c r="AC16" s="501"/>
    </row>
    <row r="17" spans="2:29" ht="24" customHeight="1">
      <c r="B17" s="405"/>
      <c r="C17" s="592" t="s">
        <v>507</v>
      </c>
      <c r="D17" s="632" t="s">
        <v>655</v>
      </c>
      <c r="E17" s="542">
        <v>1450</v>
      </c>
      <c r="F17" s="836"/>
      <c r="G17" s="434"/>
      <c r="H17" s="592"/>
      <c r="I17" s="610"/>
      <c r="J17" s="546"/>
      <c r="K17" s="598"/>
      <c r="L17" s="412"/>
      <c r="M17" s="414"/>
      <c r="N17" s="412"/>
      <c r="O17" s="542"/>
      <c r="P17" s="598"/>
      <c r="Q17" s="442"/>
      <c r="R17" s="414" t="s">
        <v>220</v>
      </c>
      <c r="S17" s="443" t="s">
        <v>626</v>
      </c>
      <c r="T17" s="546">
        <v>1750</v>
      </c>
      <c r="U17" s="836"/>
      <c r="V17" s="405"/>
      <c r="W17" s="414"/>
      <c r="X17" s="408"/>
      <c r="Y17" s="551"/>
      <c r="Z17" s="598"/>
      <c r="AA17" s="491"/>
      <c r="AB17" s="458"/>
      <c r="AC17" s="528"/>
    </row>
    <row r="18" spans="2:29" ht="24" customHeight="1">
      <c r="B18" s="405"/>
      <c r="C18" s="592"/>
      <c r="D18" s="632"/>
      <c r="E18" s="542"/>
      <c r="F18" s="837"/>
      <c r="G18" s="434"/>
      <c r="H18" s="592"/>
      <c r="I18" s="633"/>
      <c r="J18" s="546"/>
      <c r="K18" s="598"/>
      <c r="L18" s="412"/>
      <c r="M18" s="412"/>
      <c r="N18" s="412"/>
      <c r="O18" s="542"/>
      <c r="P18" s="598"/>
      <c r="Q18" s="442"/>
      <c r="R18" s="414" t="s">
        <v>656</v>
      </c>
      <c r="S18" s="443" t="s">
        <v>688</v>
      </c>
      <c r="T18" s="546">
        <v>1100</v>
      </c>
      <c r="U18" s="836"/>
      <c r="V18" s="405"/>
      <c r="W18" s="414"/>
      <c r="X18" s="408"/>
      <c r="Y18" s="551"/>
      <c r="Z18" s="598"/>
      <c r="AA18" s="491"/>
      <c r="AB18" s="2"/>
      <c r="AC18" s="475"/>
    </row>
    <row r="19" spans="2:29" ht="17.25" customHeight="1">
      <c r="B19" s="405"/>
      <c r="C19" s="412"/>
      <c r="D19" s="444"/>
      <c r="E19" s="618"/>
      <c r="F19" s="837"/>
      <c r="G19" s="993"/>
      <c r="H19" s="994"/>
      <c r="I19" s="995"/>
      <c r="J19" s="576"/>
      <c r="K19" s="837"/>
      <c r="L19" s="412"/>
      <c r="M19" s="412"/>
      <c r="N19" s="412"/>
      <c r="O19" s="542"/>
      <c r="P19" s="598"/>
      <c r="Q19" s="661"/>
      <c r="R19" s="659"/>
      <c r="S19" s="730"/>
      <c r="T19" s="731"/>
      <c r="U19" s="839"/>
      <c r="V19" s="993"/>
      <c r="W19" s="994"/>
      <c r="X19" s="995"/>
      <c r="Y19" s="579"/>
      <c r="Z19" s="598"/>
      <c r="AA19" s="491"/>
      <c r="AB19" s="458" t="s">
        <v>508</v>
      </c>
      <c r="AC19" s="501"/>
    </row>
    <row r="20" spans="2:29" ht="24" customHeight="1">
      <c r="B20" s="405"/>
      <c r="C20" s="592" t="s">
        <v>75</v>
      </c>
      <c r="D20" s="586" t="s">
        <v>625</v>
      </c>
      <c r="E20" s="542">
        <v>1450</v>
      </c>
      <c r="F20" s="836"/>
      <c r="G20" s="434"/>
      <c r="H20" s="592" t="s">
        <v>246</v>
      </c>
      <c r="I20" s="628" t="s">
        <v>630</v>
      </c>
      <c r="J20" s="546">
        <v>450</v>
      </c>
      <c r="K20" s="836"/>
      <c r="L20" s="412"/>
      <c r="M20" s="663" t="s">
        <v>75</v>
      </c>
      <c r="N20" s="412"/>
      <c r="O20" s="542">
        <v>1650</v>
      </c>
      <c r="P20" s="836"/>
      <c r="Q20" s="405"/>
      <c r="R20" s="414" t="s">
        <v>75</v>
      </c>
      <c r="S20" s="415" t="s">
        <v>688</v>
      </c>
      <c r="T20" s="546">
        <v>2250</v>
      </c>
      <c r="U20" s="836"/>
      <c r="V20" s="405"/>
      <c r="W20" s="414" t="s">
        <v>75</v>
      </c>
      <c r="X20" s="408"/>
      <c r="Y20" s="551">
        <v>1000</v>
      </c>
      <c r="Z20" s="836"/>
      <c r="AA20" s="491"/>
      <c r="AB20" s="458" t="s">
        <v>589</v>
      </c>
      <c r="AC20" s="501"/>
    </row>
    <row r="21" spans="2:29" ht="24" customHeight="1">
      <c r="B21" s="405"/>
      <c r="C21" s="592" t="s">
        <v>234</v>
      </c>
      <c r="D21" s="586" t="s">
        <v>625</v>
      </c>
      <c r="E21" s="542">
        <v>2100</v>
      </c>
      <c r="F21" s="836"/>
      <c r="G21" s="434"/>
      <c r="H21" s="592"/>
      <c r="I21" s="634"/>
      <c r="J21" s="546"/>
      <c r="K21" s="598"/>
      <c r="L21" s="412"/>
      <c r="M21" s="414"/>
      <c r="N21" s="412"/>
      <c r="O21" s="542"/>
      <c r="P21" s="598"/>
      <c r="Q21" s="405"/>
      <c r="R21" s="414"/>
      <c r="S21" s="415"/>
      <c r="T21" s="546"/>
      <c r="U21" s="598"/>
      <c r="V21" s="405"/>
      <c r="W21" s="414" t="s">
        <v>509</v>
      </c>
      <c r="X21" s="408"/>
      <c r="Y21" s="551">
        <v>200</v>
      </c>
      <c r="Z21" s="836"/>
      <c r="AA21" s="491"/>
      <c r="AB21" s="641" t="s">
        <v>590</v>
      </c>
      <c r="AC21" s="501"/>
    </row>
    <row r="22" spans="2:29" ht="24" customHeight="1">
      <c r="B22" s="405"/>
      <c r="C22" s="592" t="s">
        <v>238</v>
      </c>
      <c r="D22" s="586" t="s">
        <v>625</v>
      </c>
      <c r="E22" s="542">
        <v>1100</v>
      </c>
      <c r="F22" s="836"/>
      <c r="G22" s="434"/>
      <c r="H22" s="592"/>
      <c r="I22" s="634"/>
      <c r="J22" s="546"/>
      <c r="K22" s="598"/>
      <c r="L22" s="412"/>
      <c r="M22" s="414" t="s">
        <v>98</v>
      </c>
      <c r="N22" s="412"/>
      <c r="O22" s="542">
        <f>SUM(O6:O21)</f>
        <v>6250</v>
      </c>
      <c r="P22" s="598">
        <f>SUM(P6:P21)</f>
        <v>0</v>
      </c>
      <c r="Q22" s="405"/>
      <c r="R22" s="412"/>
      <c r="S22" s="406"/>
      <c r="T22" s="546"/>
      <c r="U22" s="598"/>
      <c r="V22" s="405"/>
      <c r="W22" s="412"/>
      <c r="X22" s="408"/>
      <c r="Y22" s="551"/>
      <c r="Z22" s="598"/>
      <c r="AA22" s="491"/>
      <c r="AB22" s="458"/>
      <c r="AC22" s="501"/>
    </row>
    <row r="23" spans="2:29" ht="24" customHeight="1">
      <c r="B23" s="405"/>
      <c r="C23" s="592" t="s">
        <v>243</v>
      </c>
      <c r="D23" s="586" t="s">
        <v>625</v>
      </c>
      <c r="E23" s="542">
        <v>1650</v>
      </c>
      <c r="F23" s="836"/>
      <c r="G23" s="434"/>
      <c r="H23" s="592"/>
      <c r="I23" s="634"/>
      <c r="J23" s="546"/>
      <c r="K23" s="598"/>
      <c r="L23" s="412"/>
      <c r="M23" s="414"/>
      <c r="N23" s="412"/>
      <c r="O23" s="542"/>
      <c r="P23" s="598"/>
      <c r="Q23" s="405"/>
      <c r="R23" s="412"/>
      <c r="S23" s="406"/>
      <c r="T23" s="546"/>
      <c r="U23" s="598"/>
      <c r="V23" s="405"/>
      <c r="W23" s="412"/>
      <c r="X23" s="408"/>
      <c r="Y23" s="551"/>
      <c r="Z23" s="598"/>
      <c r="AA23" s="491"/>
      <c r="AB23" s="458"/>
      <c r="AC23" s="501"/>
    </row>
    <row r="24" spans="2:29" ht="17.25" customHeight="1">
      <c r="B24" s="405"/>
      <c r="C24" s="592"/>
      <c r="D24" s="586"/>
      <c r="E24" s="542"/>
      <c r="F24" s="837"/>
      <c r="G24" s="434"/>
      <c r="H24" s="592"/>
      <c r="I24" s="634"/>
      <c r="J24" s="546"/>
      <c r="K24" s="598"/>
      <c r="L24" s="412"/>
      <c r="M24" s="414"/>
      <c r="N24" s="412"/>
      <c r="O24" s="542"/>
      <c r="P24" s="598"/>
      <c r="Q24" s="405"/>
      <c r="R24" s="412"/>
      <c r="S24" s="406"/>
      <c r="T24" s="546"/>
      <c r="U24" s="598"/>
      <c r="V24" s="405"/>
      <c r="W24" s="412"/>
      <c r="X24" s="408"/>
      <c r="Y24" s="551"/>
      <c r="Z24" s="598"/>
      <c r="AA24" s="491"/>
      <c r="AB24" s="458"/>
      <c r="AC24" s="501"/>
    </row>
    <row r="25" spans="2:29" ht="24" customHeight="1">
      <c r="B25" s="405"/>
      <c r="C25" s="592" t="s">
        <v>814</v>
      </c>
      <c r="D25" s="586" t="s">
        <v>625</v>
      </c>
      <c r="E25" s="542">
        <v>2000</v>
      </c>
      <c r="F25" s="836"/>
      <c r="G25" s="434"/>
      <c r="H25" s="592" t="s">
        <v>260</v>
      </c>
      <c r="I25" s="628" t="s">
        <v>780</v>
      </c>
      <c r="J25" s="546">
        <v>400</v>
      </c>
      <c r="K25" s="836"/>
      <c r="L25" s="412"/>
      <c r="M25" s="414"/>
      <c r="N25" s="412"/>
      <c r="O25" s="542"/>
      <c r="P25" s="598"/>
      <c r="Q25" s="405"/>
      <c r="R25" s="414" t="s">
        <v>250</v>
      </c>
      <c r="S25" s="443" t="s">
        <v>690</v>
      </c>
      <c r="T25" s="546">
        <v>1350</v>
      </c>
      <c r="U25" s="836"/>
      <c r="V25" s="405"/>
      <c r="W25" s="414" t="s">
        <v>250</v>
      </c>
      <c r="X25" s="408"/>
      <c r="Y25" s="551">
        <v>350</v>
      </c>
      <c r="Z25" s="836"/>
      <c r="AA25" s="491"/>
      <c r="AB25" s="458"/>
      <c r="AC25" s="501"/>
    </row>
    <row r="26" spans="2:29" ht="24" customHeight="1">
      <c r="B26" s="405"/>
      <c r="C26" s="588" t="s">
        <v>77</v>
      </c>
      <c r="D26" s="628" t="s">
        <v>630</v>
      </c>
      <c r="E26" s="542">
        <v>2450</v>
      </c>
      <c r="F26" s="836"/>
      <c r="G26" s="434"/>
      <c r="H26" s="592" t="s">
        <v>78</v>
      </c>
      <c r="I26" s="628" t="s">
        <v>780</v>
      </c>
      <c r="J26" s="546">
        <v>600</v>
      </c>
      <c r="K26" s="836"/>
      <c r="L26" s="412"/>
      <c r="M26" s="412"/>
      <c r="N26" s="412"/>
      <c r="O26" s="542"/>
      <c r="P26" s="598"/>
      <c r="Q26" s="405"/>
      <c r="R26" s="414"/>
      <c r="S26" s="415"/>
      <c r="T26" s="546"/>
      <c r="U26" s="598"/>
      <c r="V26" s="405"/>
      <c r="W26" s="414" t="s">
        <v>77</v>
      </c>
      <c r="X26" s="408"/>
      <c r="Y26" s="551">
        <v>200</v>
      </c>
      <c r="Z26" s="836"/>
      <c r="AA26" s="491"/>
      <c r="AB26" s="458"/>
      <c r="AC26" s="501"/>
    </row>
    <row r="27" spans="2:29" ht="24" customHeight="1">
      <c r="B27" s="405"/>
      <c r="C27" s="588" t="s">
        <v>255</v>
      </c>
      <c r="D27" s="601" t="s">
        <v>632</v>
      </c>
      <c r="E27" s="542">
        <v>550</v>
      </c>
      <c r="F27" s="836"/>
      <c r="G27" s="434"/>
      <c r="H27" s="592" t="s">
        <v>79</v>
      </c>
      <c r="I27" s="628" t="s">
        <v>780</v>
      </c>
      <c r="J27" s="546">
        <v>550</v>
      </c>
      <c r="K27" s="836"/>
      <c r="L27" s="412"/>
      <c r="M27" s="412"/>
      <c r="N27" s="412"/>
      <c r="O27" s="542"/>
      <c r="P27" s="598"/>
      <c r="Q27" s="405"/>
      <c r="R27" s="412"/>
      <c r="S27" s="408"/>
      <c r="T27" s="546"/>
      <c r="U27" s="598"/>
      <c r="V27" s="405"/>
      <c r="W27" s="414"/>
      <c r="X27" s="408"/>
      <c r="Y27" s="551"/>
      <c r="Z27" s="598"/>
      <c r="AA27" s="491"/>
      <c r="AB27" s="458"/>
      <c r="AC27" s="501"/>
    </row>
    <row r="28" spans="2:29" ht="24" customHeight="1">
      <c r="B28" s="405"/>
      <c r="C28" s="588"/>
      <c r="D28" s="586"/>
      <c r="E28" s="542"/>
      <c r="F28" s="629"/>
      <c r="G28" s="434"/>
      <c r="H28" s="592"/>
      <c r="I28" s="633"/>
      <c r="J28" s="546"/>
      <c r="K28" s="598"/>
      <c r="L28" s="405"/>
      <c r="M28" s="412" t="s">
        <v>510</v>
      </c>
      <c r="N28" s="412"/>
      <c r="O28" s="542">
        <v>700</v>
      </c>
      <c r="P28" s="836"/>
      <c r="Q28" s="405"/>
      <c r="R28" s="412"/>
      <c r="S28" s="408"/>
      <c r="T28" s="546"/>
      <c r="U28" s="598"/>
      <c r="V28" s="405"/>
      <c r="W28" s="414"/>
      <c r="X28" s="408"/>
      <c r="Y28" s="551"/>
      <c r="Z28" s="598"/>
      <c r="AA28" s="491"/>
      <c r="AB28" s="458"/>
      <c r="AC28" s="501"/>
    </row>
    <row r="29" spans="2:29" ht="24" customHeight="1">
      <c r="B29" s="423"/>
      <c r="C29" s="635"/>
      <c r="D29" s="636"/>
      <c r="E29" s="583"/>
      <c r="F29" s="624"/>
      <c r="G29" s="990" t="s">
        <v>98</v>
      </c>
      <c r="H29" s="991"/>
      <c r="I29" s="992"/>
      <c r="J29" s="637">
        <f>SUM(J6:J28)</f>
        <v>14400</v>
      </c>
      <c r="K29" s="638">
        <f>SUM(K6:K28)</f>
        <v>0</v>
      </c>
      <c r="L29" s="640"/>
      <c r="M29" s="452" t="s">
        <v>511</v>
      </c>
      <c r="N29" s="452"/>
      <c r="O29" s="639">
        <v>2250</v>
      </c>
      <c r="P29" s="834"/>
      <c r="Q29" s="640"/>
      <c r="R29" s="452"/>
      <c r="S29" s="454"/>
      <c r="T29" s="637"/>
      <c r="U29" s="638"/>
      <c r="V29" s="423"/>
      <c r="W29" s="474"/>
      <c r="X29" s="422"/>
      <c r="Y29" s="552"/>
      <c r="Z29" s="496"/>
      <c r="AA29" s="491"/>
      <c r="AB29" s="458"/>
      <c r="AC29" s="501"/>
    </row>
    <row r="30" spans="2:29" ht="24" customHeight="1">
      <c r="B30" s="930" t="s">
        <v>5</v>
      </c>
      <c r="C30" s="931"/>
      <c r="D30" s="931"/>
      <c r="E30" s="583">
        <f>SUM(E6:E29)</f>
        <v>35450</v>
      </c>
      <c r="F30" s="496">
        <f>SUM(F6:F29)</f>
        <v>0</v>
      </c>
      <c r="G30" s="930" t="s">
        <v>305</v>
      </c>
      <c r="H30" s="931"/>
      <c r="I30" s="932"/>
      <c r="J30" s="481">
        <f>SUM(E30+J29)</f>
        <v>49850</v>
      </c>
      <c r="K30" s="575">
        <f>SUM(F30+K29)</f>
        <v>0</v>
      </c>
      <c r="L30" s="931" t="s">
        <v>305</v>
      </c>
      <c r="M30" s="931"/>
      <c r="N30" s="931"/>
      <c r="O30" s="583">
        <f>O22+SUM(O28:O29)</f>
        <v>9200</v>
      </c>
      <c r="P30" s="496">
        <f>P22+SUM(P28:P29)</f>
        <v>0</v>
      </c>
      <c r="Q30" s="930" t="s">
        <v>5</v>
      </c>
      <c r="R30" s="931"/>
      <c r="S30" s="932"/>
      <c r="T30" s="481">
        <f>SUM(T6:T29)</f>
        <v>20300</v>
      </c>
      <c r="U30" s="575">
        <f>SUM(U6:U29)</f>
        <v>0</v>
      </c>
      <c r="V30" s="930" t="s">
        <v>5</v>
      </c>
      <c r="W30" s="931"/>
      <c r="X30" s="932"/>
      <c r="Y30" s="552">
        <f>SUM(Y7:Y29)</f>
        <v>7300</v>
      </c>
      <c r="Z30" s="496">
        <f>SUM(Z6:Z29)</f>
        <v>0</v>
      </c>
      <c r="AA30" s="966"/>
      <c r="AB30" s="967"/>
      <c r="AC30" s="498">
        <f>SUM(AC6:AC29)</f>
        <v>0</v>
      </c>
    </row>
    <row r="31" spans="2:30" ht="13.5" customHeight="1">
      <c r="B31" s="232" t="s">
        <v>824</v>
      </c>
      <c r="C31" s="172"/>
      <c r="D31" s="1"/>
      <c r="E31" s="545"/>
      <c r="F31" s="845"/>
      <c r="G31" s="1"/>
      <c r="H31" s="1"/>
      <c r="I31" s="1"/>
      <c r="J31" s="545"/>
      <c r="K31" s="846"/>
      <c r="L31" s="1"/>
      <c r="M31" s="1"/>
      <c r="N31" s="1"/>
      <c r="O31" s="545"/>
      <c r="P31" s="507"/>
      <c r="Q31" s="1"/>
      <c r="R31" s="1"/>
      <c r="S31" s="1"/>
      <c r="T31" s="545"/>
      <c r="U31" s="846"/>
      <c r="V31" s="1"/>
      <c r="W31" s="1"/>
      <c r="X31" s="1"/>
      <c r="Y31" s="545"/>
      <c r="Z31" s="507"/>
      <c r="AA31" s="419"/>
      <c r="AB31" s="349"/>
      <c r="AC31" s="8"/>
      <c r="AD31" s="419"/>
    </row>
    <row r="32" spans="2:29" ht="14.25" customHeight="1">
      <c r="B32" s="910" t="s">
        <v>828</v>
      </c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  <c r="Q32" s="911"/>
      <c r="R32" s="911"/>
      <c r="S32" s="911"/>
      <c r="T32" s="911"/>
      <c r="U32" s="911"/>
      <c r="V32" s="911"/>
      <c r="W32" s="911"/>
      <c r="X32" s="911"/>
      <c r="Y32" s="911"/>
      <c r="Z32" s="911"/>
      <c r="AA32" s="911"/>
      <c r="AB32" s="911"/>
      <c r="AC32" s="911"/>
    </row>
    <row r="33" spans="2:29" ht="14.25" customHeight="1">
      <c r="B33" s="910" t="s">
        <v>825</v>
      </c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1"/>
    </row>
    <row r="34" spans="2:29" ht="13.5">
      <c r="B34" s="910" t="s">
        <v>826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911"/>
      <c r="Y34" s="911"/>
      <c r="Z34" s="911"/>
      <c r="AA34" s="911"/>
      <c r="AB34" s="911"/>
      <c r="AC34" s="911"/>
    </row>
    <row r="35" spans="2:26" ht="8.25" customHeight="1">
      <c r="B35" s="232"/>
      <c r="C35" s="1"/>
      <c r="D35" s="1"/>
      <c r="E35" s="545"/>
      <c r="F35" s="845"/>
      <c r="G35" s="1"/>
      <c r="H35" s="1"/>
      <c r="I35" s="1"/>
      <c r="J35" s="545"/>
      <c r="K35" s="846"/>
      <c r="L35" s="1"/>
      <c r="M35" s="1"/>
      <c r="N35" s="1"/>
      <c r="O35" s="545"/>
      <c r="P35" s="507"/>
      <c r="Q35" s="1"/>
      <c r="R35" s="1"/>
      <c r="S35" s="1"/>
      <c r="T35" s="545"/>
      <c r="U35" s="846"/>
      <c r="V35" s="1"/>
      <c r="W35" s="1"/>
      <c r="X35" s="1"/>
      <c r="Y35" s="545"/>
      <c r="Z35" s="507"/>
    </row>
    <row r="36" spans="2:30" ht="14.25">
      <c r="B36" s="403" t="s">
        <v>575</v>
      </c>
      <c r="C36" s="2"/>
      <c r="D36" s="4"/>
      <c r="E36" s="2"/>
      <c r="F36" s="2"/>
      <c r="J36" s="2"/>
      <c r="K36" s="2"/>
      <c r="M36" s="2"/>
      <c r="O36" s="2"/>
      <c r="P36" s="2"/>
      <c r="R36" s="1"/>
      <c r="T36" s="462"/>
      <c r="U36" s="5"/>
      <c r="AA36" s="419"/>
      <c r="AB36" s="349" t="str">
        <f>'表紙'!P36</f>
        <v>（2020年10月現在）</v>
      </c>
      <c r="AC36" s="8" t="s">
        <v>576</v>
      </c>
      <c r="AD36" s="419"/>
    </row>
    <row r="37" ht="6.75" customHeight="1"/>
  </sheetData>
  <sheetProtection password="CCCF" sheet="1" selectLockedCells="1"/>
  <mergeCells count="37">
    <mergeCell ref="B32:AC32"/>
    <mergeCell ref="B33:AC33"/>
    <mergeCell ref="B34:AC34"/>
    <mergeCell ref="B30:D30"/>
    <mergeCell ref="G30:I30"/>
    <mergeCell ref="L30:N30"/>
    <mergeCell ref="Q30:S30"/>
    <mergeCell ref="V30:X30"/>
    <mergeCell ref="G29:I29"/>
    <mergeCell ref="G19:I19"/>
    <mergeCell ref="V19:X19"/>
    <mergeCell ref="N3:P3"/>
    <mergeCell ref="Q3:V3"/>
    <mergeCell ref="Q4:R4"/>
    <mergeCell ref="H3:M3"/>
    <mergeCell ref="F4:G4"/>
    <mergeCell ref="H4:I4"/>
    <mergeCell ref="B5:E5"/>
    <mergeCell ref="G5:J5"/>
    <mergeCell ref="L5:O5"/>
    <mergeCell ref="Q5:T5"/>
    <mergeCell ref="C4:E4"/>
    <mergeCell ref="E2:G2"/>
    <mergeCell ref="N2:P2"/>
    <mergeCell ref="Q2:V2"/>
    <mergeCell ref="O4:P4"/>
    <mergeCell ref="E3:G3"/>
    <mergeCell ref="H2:M2"/>
    <mergeCell ref="W2:Y2"/>
    <mergeCell ref="AA30:AB30"/>
    <mergeCell ref="Z2:AC2"/>
    <mergeCell ref="Z3:AB3"/>
    <mergeCell ref="AA5:AC5"/>
    <mergeCell ref="AB6:AC6"/>
    <mergeCell ref="AB8:AC8"/>
    <mergeCell ref="W3:Y3"/>
    <mergeCell ref="V5:Y5"/>
  </mergeCells>
  <conditionalFormatting sqref="F6">
    <cfRule type="expression" priority="64" dxfId="0" stopIfTrue="1">
      <formula>F6&gt;E6</formula>
    </cfRule>
  </conditionalFormatting>
  <conditionalFormatting sqref="F7">
    <cfRule type="expression" priority="63" dxfId="0" stopIfTrue="1">
      <formula>F7&gt;E7</formula>
    </cfRule>
  </conditionalFormatting>
  <conditionalFormatting sqref="F9">
    <cfRule type="expression" priority="62" dxfId="0" stopIfTrue="1">
      <formula>F9&gt;E9</formula>
    </cfRule>
  </conditionalFormatting>
  <conditionalFormatting sqref="F10">
    <cfRule type="expression" priority="61" dxfId="0" stopIfTrue="1">
      <formula>F10&gt;E10</formula>
    </cfRule>
  </conditionalFormatting>
  <conditionalFormatting sqref="F11">
    <cfRule type="expression" priority="60" dxfId="0" stopIfTrue="1">
      <formula>F11&gt;E11</formula>
    </cfRule>
  </conditionalFormatting>
  <conditionalFormatting sqref="F12">
    <cfRule type="expression" priority="59" dxfId="0" stopIfTrue="1">
      <formula>F12&gt;E12</formula>
    </cfRule>
  </conditionalFormatting>
  <conditionalFormatting sqref="F13">
    <cfRule type="expression" priority="58" dxfId="0" stopIfTrue="1">
      <formula>F13&gt;E13</formula>
    </cfRule>
  </conditionalFormatting>
  <conditionalFormatting sqref="F14">
    <cfRule type="expression" priority="57" dxfId="0" stopIfTrue="1">
      <formula>F14&gt;E14</formula>
    </cfRule>
  </conditionalFormatting>
  <conditionalFormatting sqref="F15">
    <cfRule type="expression" priority="56" dxfId="0" stopIfTrue="1">
      <formula>F15&gt;E15</formula>
    </cfRule>
  </conditionalFormatting>
  <conditionalFormatting sqref="F16">
    <cfRule type="expression" priority="55" dxfId="0" stopIfTrue="1">
      <formula>F16&gt;E16</formula>
    </cfRule>
  </conditionalFormatting>
  <conditionalFormatting sqref="F17">
    <cfRule type="expression" priority="53" dxfId="0" stopIfTrue="1">
      <formula>F17&gt;E17</formula>
    </cfRule>
  </conditionalFormatting>
  <conditionalFormatting sqref="F20">
    <cfRule type="expression" priority="52" dxfId="0" stopIfTrue="1">
      <formula>F20&gt;E20</formula>
    </cfRule>
  </conditionalFormatting>
  <conditionalFormatting sqref="F21">
    <cfRule type="expression" priority="51" dxfId="0" stopIfTrue="1">
      <formula>F21&gt;E21</formula>
    </cfRule>
  </conditionalFormatting>
  <conditionalFormatting sqref="F22">
    <cfRule type="expression" priority="50" dxfId="0" stopIfTrue="1">
      <formula>F22&gt;E22</formula>
    </cfRule>
  </conditionalFormatting>
  <conditionalFormatting sqref="F23">
    <cfRule type="expression" priority="49" dxfId="0" stopIfTrue="1">
      <formula>F23&gt;E23</formula>
    </cfRule>
  </conditionalFormatting>
  <conditionalFormatting sqref="F25">
    <cfRule type="expression" priority="48" dxfId="0" stopIfTrue="1">
      <formula>F25&gt;E25</formula>
    </cfRule>
  </conditionalFormatting>
  <conditionalFormatting sqref="F26">
    <cfRule type="expression" priority="47" dxfId="0" stopIfTrue="1">
      <formula>F26&gt;E26</formula>
    </cfRule>
  </conditionalFormatting>
  <conditionalFormatting sqref="F27">
    <cfRule type="expression" priority="46" dxfId="0" stopIfTrue="1">
      <formula>F27&gt;E27</formula>
    </cfRule>
  </conditionalFormatting>
  <conditionalFormatting sqref="K6">
    <cfRule type="expression" priority="45" dxfId="0" stopIfTrue="1">
      <formula>K6&gt;J6</formula>
    </cfRule>
  </conditionalFormatting>
  <conditionalFormatting sqref="K7">
    <cfRule type="expression" priority="44" dxfId="0" stopIfTrue="1">
      <formula>K7&gt;J7</formula>
    </cfRule>
  </conditionalFormatting>
  <conditionalFormatting sqref="K9">
    <cfRule type="expression" priority="43" dxfId="0" stopIfTrue="1">
      <formula>K9&gt;J9</formula>
    </cfRule>
  </conditionalFormatting>
  <conditionalFormatting sqref="K10">
    <cfRule type="expression" priority="42" dxfId="0" stopIfTrue="1">
      <formula>K10&gt;J10</formula>
    </cfRule>
  </conditionalFormatting>
  <conditionalFormatting sqref="K11">
    <cfRule type="expression" priority="41" dxfId="0" stopIfTrue="1">
      <formula>K11&gt;J11</formula>
    </cfRule>
  </conditionalFormatting>
  <conditionalFormatting sqref="K12">
    <cfRule type="expression" priority="40" dxfId="0" stopIfTrue="1">
      <formula>K12&gt;J12</formula>
    </cfRule>
  </conditionalFormatting>
  <conditionalFormatting sqref="K13">
    <cfRule type="expression" priority="39" dxfId="0" stopIfTrue="1">
      <formula>K13&gt;J13</formula>
    </cfRule>
  </conditionalFormatting>
  <conditionalFormatting sqref="K14">
    <cfRule type="expression" priority="38" dxfId="0" stopIfTrue="1">
      <formula>K14&gt;J14</formula>
    </cfRule>
  </conditionalFormatting>
  <conditionalFormatting sqref="K20">
    <cfRule type="expression" priority="37" dxfId="0" stopIfTrue="1">
      <formula>K20&gt;J20</formula>
    </cfRule>
  </conditionalFormatting>
  <conditionalFormatting sqref="K25">
    <cfRule type="expression" priority="36" dxfId="0" stopIfTrue="1">
      <formula>K25&gt;J25</formula>
    </cfRule>
  </conditionalFormatting>
  <conditionalFormatting sqref="K26">
    <cfRule type="expression" priority="35" dxfId="0" stopIfTrue="1">
      <formula>K26&gt;J26</formula>
    </cfRule>
  </conditionalFormatting>
  <conditionalFormatting sqref="K27">
    <cfRule type="expression" priority="34" dxfId="0" stopIfTrue="1">
      <formula>K27&gt;J27</formula>
    </cfRule>
  </conditionalFormatting>
  <conditionalFormatting sqref="P9">
    <cfRule type="expression" priority="33" dxfId="0" stopIfTrue="1">
      <formula>P9&gt;O9</formula>
    </cfRule>
  </conditionalFormatting>
  <conditionalFormatting sqref="P10">
    <cfRule type="expression" priority="32" dxfId="0" stopIfTrue="1">
      <formula>P10&gt;O10</formula>
    </cfRule>
  </conditionalFormatting>
  <conditionalFormatting sqref="P11">
    <cfRule type="expression" priority="31" dxfId="0" stopIfTrue="1">
      <formula>P11&gt;O11</formula>
    </cfRule>
  </conditionalFormatting>
  <conditionalFormatting sqref="P12">
    <cfRule type="expression" priority="30" dxfId="0" stopIfTrue="1">
      <formula>P12&gt;O12</formula>
    </cfRule>
  </conditionalFormatting>
  <conditionalFormatting sqref="P20">
    <cfRule type="expression" priority="29" dxfId="0" stopIfTrue="1">
      <formula>P20&gt;O20</formula>
    </cfRule>
  </conditionalFormatting>
  <conditionalFormatting sqref="P28">
    <cfRule type="expression" priority="28" dxfId="0" stopIfTrue="1">
      <formula>P28&gt;O28</formula>
    </cfRule>
  </conditionalFormatting>
  <conditionalFormatting sqref="P29">
    <cfRule type="expression" priority="27" dxfId="0" stopIfTrue="1">
      <formula>P29&gt;O29</formula>
    </cfRule>
  </conditionalFormatting>
  <conditionalFormatting sqref="U9">
    <cfRule type="expression" priority="26" dxfId="0" stopIfTrue="1">
      <formula>U9&gt;T9</formula>
    </cfRule>
  </conditionalFormatting>
  <conditionalFormatting sqref="U10">
    <cfRule type="expression" priority="25" dxfId="0" stopIfTrue="1">
      <formula>U10&gt;T10</formula>
    </cfRule>
  </conditionalFormatting>
  <conditionalFormatting sqref="U11">
    <cfRule type="expression" priority="24" dxfId="0" stopIfTrue="1">
      <formula>U11&gt;T11</formula>
    </cfRule>
  </conditionalFormatting>
  <conditionalFormatting sqref="U12">
    <cfRule type="expression" priority="23" dxfId="0" stopIfTrue="1">
      <formula>U12&gt;T12</formula>
    </cfRule>
  </conditionalFormatting>
  <conditionalFormatting sqref="U13">
    <cfRule type="expression" priority="22" dxfId="0" stopIfTrue="1">
      <formula>U13&gt;T13</formula>
    </cfRule>
  </conditionalFormatting>
  <conditionalFormatting sqref="U14">
    <cfRule type="expression" priority="20" dxfId="0" stopIfTrue="1">
      <formula>U14&gt;T14</formula>
    </cfRule>
  </conditionalFormatting>
  <conditionalFormatting sqref="U15">
    <cfRule type="expression" priority="19" dxfId="0" stopIfTrue="1">
      <formula>U15&gt;T15</formula>
    </cfRule>
  </conditionalFormatting>
  <conditionalFormatting sqref="U16">
    <cfRule type="expression" priority="18" dxfId="0" stopIfTrue="1">
      <formula>U16&gt;T16</formula>
    </cfRule>
  </conditionalFormatting>
  <conditionalFormatting sqref="U17">
    <cfRule type="expression" priority="17" dxfId="0" stopIfTrue="1">
      <formula>U17&gt;T17</formula>
    </cfRule>
  </conditionalFormatting>
  <conditionalFormatting sqref="U18">
    <cfRule type="expression" priority="16" dxfId="0" stopIfTrue="1">
      <formula>U18&gt;T18</formula>
    </cfRule>
  </conditionalFormatting>
  <conditionalFormatting sqref="U21">
    <cfRule type="expression" priority="14" dxfId="0" stopIfTrue="1">
      <formula>U21&gt;T21</formula>
    </cfRule>
  </conditionalFormatting>
  <conditionalFormatting sqref="U25">
    <cfRule type="expression" priority="13" dxfId="0" stopIfTrue="1">
      <formula>U25&gt;T25</formula>
    </cfRule>
  </conditionalFormatting>
  <conditionalFormatting sqref="Z9">
    <cfRule type="expression" priority="12" dxfId="0" stopIfTrue="1">
      <formula>Z9&gt;Y9</formula>
    </cfRule>
  </conditionalFormatting>
  <conditionalFormatting sqref="Z10">
    <cfRule type="expression" priority="11" dxfId="0" stopIfTrue="1">
      <formula>Z10&gt;Y10</formula>
    </cfRule>
  </conditionalFormatting>
  <conditionalFormatting sqref="Z11">
    <cfRule type="expression" priority="10" dxfId="0" stopIfTrue="1">
      <formula>Z11&gt;Y11</formula>
    </cfRule>
  </conditionalFormatting>
  <conditionalFormatting sqref="Z12">
    <cfRule type="expression" priority="9" dxfId="0" stopIfTrue="1">
      <formula>Z12&gt;Y12</formula>
    </cfRule>
  </conditionalFormatting>
  <conditionalFormatting sqref="Z13">
    <cfRule type="expression" priority="8" dxfId="0" stopIfTrue="1">
      <formula>Z13&gt;Y13</formula>
    </cfRule>
  </conditionalFormatting>
  <conditionalFormatting sqref="Z14">
    <cfRule type="expression" priority="7" dxfId="0" stopIfTrue="1">
      <formula>Z14&gt;Y14</formula>
    </cfRule>
  </conditionalFormatting>
  <conditionalFormatting sqref="Z15">
    <cfRule type="expression" priority="6" dxfId="0" stopIfTrue="1">
      <formula>Z15&gt;Y15</formula>
    </cfRule>
  </conditionalFormatting>
  <conditionalFormatting sqref="Z20">
    <cfRule type="expression" priority="5" dxfId="0" stopIfTrue="1">
      <formula>Z20&gt;Y20</formula>
    </cfRule>
  </conditionalFormatting>
  <conditionalFormatting sqref="Z21">
    <cfRule type="expression" priority="4" dxfId="0" stopIfTrue="1">
      <formula>Z21&gt;Y21</formula>
    </cfRule>
  </conditionalFormatting>
  <conditionalFormatting sqref="Z25">
    <cfRule type="expression" priority="3" dxfId="0" stopIfTrue="1">
      <formula>Z25&gt;Y25</formula>
    </cfRule>
  </conditionalFormatting>
  <conditionalFormatting sqref="Z26">
    <cfRule type="expression" priority="2" dxfId="0" stopIfTrue="1">
      <formula>Z26&gt;Y26</formula>
    </cfRule>
  </conditionalFormatting>
  <conditionalFormatting sqref="U20">
    <cfRule type="expression" priority="1" dxfId="0" stopIfTrue="1">
      <formula>U20&gt;T20</formula>
    </cfRule>
  </conditionalFormatting>
  <dataValidations count="3">
    <dataValidation type="custom" operator="lessThanOrEqual" allowBlank="1" showInputMessage="1" showErrorMessage="1" sqref="P13 F8 W18 Z27 K8 U26 F18 P25">
      <formula1>AND(P13&lt;=O13,MOD(P13,50)=0)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9:F17 K6:K7 K9:K14 P9:P12 U6 U9:U18 Z9:Z15 F20:F23 K20 P20 P28:P29 Z20:Z21 Z25:Z26 U25 F25:F27 K25:K27 U20:U21">
      <formula1>AND(F6&lt;=E6,MOD(F6,50)=0)</formula1>
    </dataValidation>
    <dataValidation operator="lessThanOrEqual" allowBlank="1" showInputMessage="1" showErrorMessage="1" sqref="C31:Z31 C35:Z35 B31:B35"/>
  </dataValidations>
  <printOptions/>
  <pageMargins left="0.3937007874015748" right="0.1968503937007874" top="0.1968503937007874" bottom="0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A4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3.125" style="4" customWidth="1"/>
    <col min="3" max="3" width="10.625" style="4" customWidth="1"/>
    <col min="4" max="4" width="4.00390625" style="4" customWidth="1"/>
    <col min="5" max="5" width="6.75390625" style="4" customWidth="1"/>
    <col min="6" max="6" width="8.125" style="4" customWidth="1"/>
    <col min="7" max="7" width="3.00390625" style="4" customWidth="1"/>
    <col min="8" max="8" width="11.125" style="4" customWidth="1"/>
    <col min="9" max="9" width="4.00390625" style="4" customWidth="1"/>
    <col min="10" max="10" width="6.75390625" style="4" customWidth="1"/>
    <col min="11" max="11" width="8.00390625" style="4" customWidth="1"/>
    <col min="12" max="12" width="0.74609375" style="4" customWidth="1"/>
    <col min="13" max="13" width="9.625" style="4" customWidth="1"/>
    <col min="14" max="14" width="2.625" style="4" bestFit="1" customWidth="1"/>
    <col min="15" max="15" width="6.50390625" style="4" customWidth="1"/>
    <col min="16" max="16" width="8.125" style="4" customWidth="1"/>
    <col min="17" max="17" width="0.875" style="4" customWidth="1"/>
    <col min="18" max="18" width="9.625" style="4" customWidth="1"/>
    <col min="19" max="19" width="3.375" style="4" customWidth="1"/>
    <col min="20" max="20" width="7.125" style="4" customWidth="1"/>
    <col min="21" max="21" width="8.125" style="4" customWidth="1"/>
    <col min="22" max="22" width="0.74609375" style="4" customWidth="1"/>
    <col min="23" max="23" width="10.625" style="4" customWidth="1"/>
    <col min="24" max="24" width="0.74609375" style="4" customWidth="1"/>
    <col min="25" max="25" width="6.625" style="4" customWidth="1"/>
    <col min="26" max="26" width="7.25390625" style="4" customWidth="1"/>
    <col min="27" max="27" width="0.74609375" style="4" customWidth="1"/>
    <col min="28" max="28" width="23.00390625" style="4" customWidth="1"/>
    <col min="29" max="29" width="6.125" style="4" customWidth="1"/>
    <col min="30" max="30" width="1.37890625" style="4" customWidth="1"/>
    <col min="31" max="16384" width="9.00390625" style="4" customWidth="1"/>
  </cols>
  <sheetData>
    <row r="1" spans="7:157" ht="9.75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7.75" customHeight="1">
      <c r="B2" s="167" t="s">
        <v>304</v>
      </c>
      <c r="C2" s="167"/>
      <c r="D2" s="167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1"/>
      <c r="N2" s="952"/>
      <c r="O2" s="936" t="s">
        <v>602</v>
      </c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FA2" s="2"/>
    </row>
    <row r="3" spans="2:29" ht="27.75" customHeight="1">
      <c r="B3" s="6"/>
      <c r="C3" s="6"/>
      <c r="D3" s="6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3"/>
      <c r="N3" s="1011"/>
      <c r="O3" s="936" t="s">
        <v>460</v>
      </c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SUM(O4+O17+O35)</f>
        <v>0</v>
      </c>
      <c r="AA3" s="954"/>
      <c r="AB3" s="954"/>
      <c r="AC3" s="348" t="s">
        <v>4</v>
      </c>
    </row>
    <row r="4" spans="3:18" s="163" customFormat="1" ht="26.25" customHeight="1">
      <c r="C4" s="942" t="s">
        <v>357</v>
      </c>
      <c r="D4" s="942"/>
      <c r="E4" s="942"/>
      <c r="F4" s="943" t="s">
        <v>22</v>
      </c>
      <c r="G4" s="943"/>
      <c r="H4" s="944">
        <f>SUM(J16+O16+T16+Y16)</f>
        <v>47200</v>
      </c>
      <c r="I4" s="943"/>
      <c r="J4" s="164" t="s">
        <v>4</v>
      </c>
      <c r="K4" s="164" t="s">
        <v>463</v>
      </c>
      <c r="L4" s="165"/>
      <c r="M4" s="166" t="s">
        <v>306</v>
      </c>
      <c r="N4" s="166"/>
      <c r="O4" s="945">
        <f>SUM(K16+P16+U16+Z16)</f>
        <v>0</v>
      </c>
      <c r="P4" s="946"/>
      <c r="Q4" s="947" t="s">
        <v>4</v>
      </c>
      <c r="R4" s="947"/>
    </row>
    <row r="5" spans="2:29" ht="18.75" customHeight="1">
      <c r="B5" s="935" t="s">
        <v>326</v>
      </c>
      <c r="C5" s="936"/>
      <c r="D5" s="936"/>
      <c r="E5" s="936"/>
      <c r="F5" s="350" t="s">
        <v>310</v>
      </c>
      <c r="G5" s="935" t="s">
        <v>326</v>
      </c>
      <c r="H5" s="936"/>
      <c r="I5" s="936"/>
      <c r="J5" s="937"/>
      <c r="K5" s="324" t="s">
        <v>310</v>
      </c>
      <c r="L5" s="935" t="s">
        <v>327</v>
      </c>
      <c r="M5" s="936"/>
      <c r="N5" s="936"/>
      <c r="O5" s="937"/>
      <c r="P5" s="323" t="s">
        <v>310</v>
      </c>
      <c r="Q5" s="935" t="s">
        <v>328</v>
      </c>
      <c r="R5" s="936"/>
      <c r="S5" s="936"/>
      <c r="T5" s="936"/>
      <c r="U5" s="346" t="s">
        <v>310</v>
      </c>
      <c r="V5" s="936" t="s">
        <v>311</v>
      </c>
      <c r="W5" s="936"/>
      <c r="X5" s="936"/>
      <c r="Y5" s="937"/>
      <c r="Z5" s="323" t="s">
        <v>310</v>
      </c>
      <c r="AA5" s="949" t="s">
        <v>462</v>
      </c>
      <c r="AB5" s="938"/>
      <c r="AC5" s="939"/>
    </row>
    <row r="6" spans="2:29" ht="21.75" customHeight="1">
      <c r="B6" s="446"/>
      <c r="C6" s="447" t="s">
        <v>277</v>
      </c>
      <c r="D6" s="525" t="s">
        <v>628</v>
      </c>
      <c r="E6" s="849">
        <v>3300</v>
      </c>
      <c r="F6" s="838"/>
      <c r="G6" s="426"/>
      <c r="H6" s="431" t="s">
        <v>161</v>
      </c>
      <c r="I6" s="605" t="s">
        <v>628</v>
      </c>
      <c r="J6" s="643">
        <v>1500</v>
      </c>
      <c r="K6" s="838"/>
      <c r="L6" s="446"/>
      <c r="M6" s="447" t="s">
        <v>343</v>
      </c>
      <c r="N6" s="447"/>
      <c r="O6" s="848">
        <v>2400</v>
      </c>
      <c r="P6" s="838"/>
      <c r="Q6" s="426"/>
      <c r="R6" s="429" t="s">
        <v>345</v>
      </c>
      <c r="S6" s="605" t="s">
        <v>651</v>
      </c>
      <c r="T6" s="847">
        <v>950</v>
      </c>
      <c r="U6" s="838"/>
      <c r="V6" s="426"/>
      <c r="W6" s="429" t="s">
        <v>348</v>
      </c>
      <c r="X6" s="430"/>
      <c r="Y6" s="643">
        <v>850</v>
      </c>
      <c r="Z6" s="838"/>
      <c r="AA6" s="485"/>
      <c r="AB6" s="458" t="s">
        <v>512</v>
      </c>
      <c r="AC6" s="521"/>
    </row>
    <row r="7" spans="2:29" ht="21.75" customHeight="1">
      <c r="B7" s="405"/>
      <c r="C7" s="414" t="s">
        <v>768</v>
      </c>
      <c r="D7" s="444" t="s">
        <v>628</v>
      </c>
      <c r="E7" s="654">
        <v>3000</v>
      </c>
      <c r="F7" s="836"/>
      <c r="G7" s="405"/>
      <c r="H7" s="414" t="s">
        <v>339</v>
      </c>
      <c r="I7" s="443" t="s">
        <v>628</v>
      </c>
      <c r="J7" s="655">
        <v>1700</v>
      </c>
      <c r="K7" s="836"/>
      <c r="L7" s="405"/>
      <c r="M7" s="414" t="s">
        <v>344</v>
      </c>
      <c r="N7" s="414"/>
      <c r="O7" s="440">
        <v>800</v>
      </c>
      <c r="P7" s="836"/>
      <c r="Q7" s="405"/>
      <c r="R7" s="414" t="s">
        <v>346</v>
      </c>
      <c r="S7" s="443" t="s">
        <v>657</v>
      </c>
      <c r="T7" s="656">
        <v>2100</v>
      </c>
      <c r="U7" s="836"/>
      <c r="V7" s="405"/>
      <c r="W7" s="414" t="s">
        <v>658</v>
      </c>
      <c r="X7" s="408"/>
      <c r="Y7" s="655">
        <v>350</v>
      </c>
      <c r="Z7" s="836"/>
      <c r="AA7" s="485"/>
      <c r="AB7" s="969" t="s">
        <v>775</v>
      </c>
      <c r="AC7" s="970"/>
    </row>
    <row r="8" spans="2:29" ht="21.75" customHeight="1">
      <c r="B8" s="405"/>
      <c r="C8" s="414" t="s">
        <v>333</v>
      </c>
      <c r="D8" s="444" t="s">
        <v>628</v>
      </c>
      <c r="E8" s="654">
        <v>2450</v>
      </c>
      <c r="F8" s="836"/>
      <c r="G8" s="442" t="s">
        <v>585</v>
      </c>
      <c r="H8" s="414" t="s">
        <v>340</v>
      </c>
      <c r="I8" s="657" t="s">
        <v>630</v>
      </c>
      <c r="J8" s="655">
        <v>1300</v>
      </c>
      <c r="K8" s="836"/>
      <c r="L8" s="405"/>
      <c r="M8" s="414"/>
      <c r="N8" s="414"/>
      <c r="O8" s="440"/>
      <c r="P8" s="658"/>
      <c r="Q8" s="405"/>
      <c r="R8" s="414" t="s">
        <v>343</v>
      </c>
      <c r="S8" s="443"/>
      <c r="T8" s="656">
        <v>5700</v>
      </c>
      <c r="U8" s="836"/>
      <c r="V8" s="405"/>
      <c r="W8" s="414" t="s">
        <v>349</v>
      </c>
      <c r="X8" s="408"/>
      <c r="Y8" s="655">
        <v>2050</v>
      </c>
      <c r="Z8" s="836"/>
      <c r="AA8" s="485"/>
      <c r="AB8" s="969" t="s">
        <v>616</v>
      </c>
      <c r="AC8" s="970"/>
    </row>
    <row r="9" spans="2:29" ht="21.75" customHeight="1">
      <c r="B9" s="405"/>
      <c r="C9" s="410" t="s">
        <v>334</v>
      </c>
      <c r="D9" s="444" t="s">
        <v>628</v>
      </c>
      <c r="E9" s="654">
        <v>2200</v>
      </c>
      <c r="F9" s="836"/>
      <c r="G9" s="405"/>
      <c r="H9" s="414" t="s">
        <v>341</v>
      </c>
      <c r="I9" s="443" t="s">
        <v>625</v>
      </c>
      <c r="J9" s="655">
        <v>1000</v>
      </c>
      <c r="K9" s="836"/>
      <c r="L9" s="405"/>
      <c r="M9" s="414"/>
      <c r="N9" s="414"/>
      <c r="O9" s="440"/>
      <c r="P9" s="658"/>
      <c r="Q9" s="405"/>
      <c r="R9" s="414" t="s">
        <v>344</v>
      </c>
      <c r="S9" s="443"/>
      <c r="T9" s="656">
        <v>1400</v>
      </c>
      <c r="U9" s="836"/>
      <c r="V9" s="405"/>
      <c r="W9" s="414" t="s">
        <v>615</v>
      </c>
      <c r="X9" s="408"/>
      <c r="Y9" s="655">
        <v>750</v>
      </c>
      <c r="Z9" s="836"/>
      <c r="AA9" s="485"/>
      <c r="AB9" s="2"/>
      <c r="AC9" s="475"/>
    </row>
    <row r="10" spans="2:29" ht="21.75" customHeight="1">
      <c r="B10" s="405"/>
      <c r="C10" s="410" t="s">
        <v>335</v>
      </c>
      <c r="D10" s="444" t="s">
        <v>628</v>
      </c>
      <c r="E10" s="654">
        <v>2500</v>
      </c>
      <c r="F10" s="836"/>
      <c r="G10" s="405"/>
      <c r="H10" s="414" t="s">
        <v>342</v>
      </c>
      <c r="I10" s="657" t="s">
        <v>630</v>
      </c>
      <c r="J10" s="655">
        <v>1100</v>
      </c>
      <c r="K10" s="836"/>
      <c r="L10" s="993"/>
      <c r="M10" s="994"/>
      <c r="N10" s="994"/>
      <c r="O10" s="440"/>
      <c r="P10" s="658"/>
      <c r="Q10" s="405"/>
      <c r="R10" s="414" t="s">
        <v>347</v>
      </c>
      <c r="S10" s="443" t="s">
        <v>660</v>
      </c>
      <c r="T10" s="656">
        <v>350</v>
      </c>
      <c r="U10" s="836"/>
      <c r="V10" s="405"/>
      <c r="W10" s="414" t="s">
        <v>661</v>
      </c>
      <c r="X10" s="408"/>
      <c r="Y10" s="655">
        <v>900</v>
      </c>
      <c r="Z10" s="836"/>
      <c r="AA10" s="485"/>
      <c r="AB10" s="235"/>
      <c r="AC10" s="521"/>
    </row>
    <row r="11" spans="2:29" ht="21.75" customHeight="1">
      <c r="B11" s="405"/>
      <c r="C11" s="414" t="s">
        <v>336</v>
      </c>
      <c r="D11" s="444" t="s">
        <v>628</v>
      </c>
      <c r="E11" s="654">
        <v>1500</v>
      </c>
      <c r="F11" s="836"/>
      <c r="G11" s="405"/>
      <c r="H11" s="414"/>
      <c r="I11" s="657"/>
      <c r="J11" s="655"/>
      <c r="K11" s="660"/>
      <c r="L11" s="405"/>
      <c r="M11" s="412"/>
      <c r="N11" s="412"/>
      <c r="O11" s="440"/>
      <c r="P11" s="658"/>
      <c r="Q11" s="405"/>
      <c r="R11" s="414"/>
      <c r="S11" s="415"/>
      <c r="T11" s="659"/>
      <c r="U11" s="437"/>
      <c r="V11" s="405"/>
      <c r="W11" s="414" t="s">
        <v>386</v>
      </c>
      <c r="X11" s="408"/>
      <c r="Y11" s="655">
        <v>200</v>
      </c>
      <c r="Z11" s="836"/>
      <c r="AA11" s="485"/>
      <c r="AB11" s="520"/>
      <c r="AC11" s="521"/>
    </row>
    <row r="12" spans="2:29" ht="21.75" customHeight="1">
      <c r="B12" s="405"/>
      <c r="C12" s="425" t="s">
        <v>377</v>
      </c>
      <c r="D12" s="444" t="s">
        <v>628</v>
      </c>
      <c r="E12" s="654">
        <v>2550</v>
      </c>
      <c r="F12" s="836"/>
      <c r="G12" s="405"/>
      <c r="H12" s="414"/>
      <c r="I12" s="406"/>
      <c r="J12" s="655"/>
      <c r="K12" s="660"/>
      <c r="L12" s="405"/>
      <c r="M12" s="412"/>
      <c r="N12" s="412"/>
      <c r="O12" s="440"/>
      <c r="P12" s="658"/>
      <c r="Q12" s="405"/>
      <c r="R12" s="412"/>
      <c r="S12" s="415"/>
      <c r="T12" s="613"/>
      <c r="U12" s="437"/>
      <c r="V12" s="405"/>
      <c r="W12" s="414"/>
      <c r="X12" s="408"/>
      <c r="Y12" s="655"/>
      <c r="Z12" s="660"/>
      <c r="AA12" s="485"/>
      <c r="AB12" s="235"/>
      <c r="AC12" s="521"/>
    </row>
    <row r="13" spans="2:29" ht="21.75" customHeight="1">
      <c r="B13" s="405"/>
      <c r="C13" s="432" t="s">
        <v>337</v>
      </c>
      <c r="D13" s="444" t="s">
        <v>628</v>
      </c>
      <c r="E13" s="654">
        <v>2250</v>
      </c>
      <c r="F13" s="836"/>
      <c r="G13" s="405"/>
      <c r="H13" s="414"/>
      <c r="I13" s="406"/>
      <c r="J13" s="655"/>
      <c r="K13" s="660"/>
      <c r="L13" s="405"/>
      <c r="M13" s="1012"/>
      <c r="N13" s="1012"/>
      <c r="O13" s="440"/>
      <c r="P13" s="733"/>
      <c r="Q13" s="405"/>
      <c r="R13" s="412"/>
      <c r="S13" s="408"/>
      <c r="T13" s="613"/>
      <c r="U13" s="437"/>
      <c r="V13" s="405"/>
      <c r="W13" s="414"/>
      <c r="X13" s="408"/>
      <c r="Y13" s="655"/>
      <c r="Z13" s="660"/>
      <c r="AA13" s="485"/>
      <c r="AB13" s="235"/>
      <c r="AC13" s="521"/>
    </row>
    <row r="14" spans="2:29" ht="21.75" customHeight="1">
      <c r="B14" s="405"/>
      <c r="C14" s="414" t="s">
        <v>338</v>
      </c>
      <c r="D14" s="444" t="s">
        <v>628</v>
      </c>
      <c r="E14" s="654">
        <v>2050</v>
      </c>
      <c r="F14" s="836"/>
      <c r="G14" s="405"/>
      <c r="H14" s="414"/>
      <c r="I14" s="406"/>
      <c r="J14" s="655"/>
      <c r="K14" s="660"/>
      <c r="L14" s="405"/>
      <c r="M14" s="412"/>
      <c r="N14" s="412"/>
      <c r="O14" s="440"/>
      <c r="P14" s="658"/>
      <c r="Q14" s="405"/>
      <c r="R14" s="412"/>
      <c r="S14" s="408"/>
      <c r="T14" s="613"/>
      <c r="U14" s="437"/>
      <c r="V14" s="405"/>
      <c r="W14" s="414"/>
      <c r="X14" s="408"/>
      <c r="Y14" s="655"/>
      <c r="Z14" s="660"/>
      <c r="AA14" s="485"/>
      <c r="AB14" s="520"/>
      <c r="AC14" s="521"/>
    </row>
    <row r="15" spans="2:29" ht="21.75" customHeight="1">
      <c r="B15" s="446"/>
      <c r="C15" s="414"/>
      <c r="D15" s="444"/>
      <c r="E15" s="654"/>
      <c r="F15" s="818"/>
      <c r="G15" s="965" t="s">
        <v>5</v>
      </c>
      <c r="H15" s="948"/>
      <c r="I15" s="1022"/>
      <c r="J15" s="643">
        <f>SUM(J6:J14)</f>
        <v>6600</v>
      </c>
      <c r="K15" s="648">
        <f>SUM(K6:K14)</f>
        <v>0</v>
      </c>
      <c r="L15" s="446"/>
      <c r="M15" s="1"/>
      <c r="N15" s="1"/>
      <c r="O15" s="649"/>
      <c r="P15" s="650"/>
      <c r="Q15" s="446"/>
      <c r="R15" s="1"/>
      <c r="S15" s="435"/>
      <c r="T15" s="651"/>
      <c r="U15" s="652"/>
      <c r="V15" s="423"/>
      <c r="W15" s="474"/>
      <c r="X15" s="422"/>
      <c r="Y15" s="646"/>
      <c r="Z15" s="653"/>
      <c r="AA15" s="485"/>
      <c r="AB15" s="235"/>
      <c r="AC15" s="521"/>
    </row>
    <row r="16" spans="2:29" ht="21.75" customHeight="1">
      <c r="B16" s="935" t="s">
        <v>5</v>
      </c>
      <c r="C16" s="936"/>
      <c r="D16" s="936"/>
      <c r="E16" s="642">
        <f>SUM(E6:E15)</f>
        <v>21800</v>
      </c>
      <c r="F16" s="354">
        <f>SUM(F6:F15)</f>
        <v>0</v>
      </c>
      <c r="G16" s="935" t="s">
        <v>305</v>
      </c>
      <c r="H16" s="936"/>
      <c r="I16" s="937"/>
      <c r="J16" s="644">
        <f>SUM(J15+E16)</f>
        <v>28400</v>
      </c>
      <c r="K16" s="504">
        <f>SUM(F16+K15)</f>
        <v>0</v>
      </c>
      <c r="L16" s="935" t="s">
        <v>98</v>
      </c>
      <c r="M16" s="936"/>
      <c r="N16" s="936"/>
      <c r="O16" s="353">
        <f>SUM(O6:O15)</f>
        <v>3200</v>
      </c>
      <c r="P16" s="645">
        <f>SUM(P6:P15)</f>
        <v>0</v>
      </c>
      <c r="Q16" s="935" t="s">
        <v>5</v>
      </c>
      <c r="R16" s="936"/>
      <c r="S16" s="937"/>
      <c r="T16" s="502">
        <f>SUM(T6:T14)</f>
        <v>10500</v>
      </c>
      <c r="U16" s="355">
        <f>SUM(U6:U15)</f>
        <v>0</v>
      </c>
      <c r="V16" s="935" t="s">
        <v>5</v>
      </c>
      <c r="W16" s="936"/>
      <c r="X16" s="937"/>
      <c r="Y16" s="647">
        <f>SUM(Y6:Y15)</f>
        <v>5100</v>
      </c>
      <c r="Z16" s="645">
        <f>SUM(Z6:Z15)</f>
        <v>0</v>
      </c>
      <c r="AA16" s="1005"/>
      <c r="AB16" s="968"/>
      <c r="AC16" s="503"/>
    </row>
    <row r="17" spans="2:30" ht="27" customHeight="1">
      <c r="B17" s="349"/>
      <c r="C17" s="942" t="s">
        <v>358</v>
      </c>
      <c r="D17" s="942"/>
      <c r="E17" s="942"/>
      <c r="F17" s="943" t="s">
        <v>22</v>
      </c>
      <c r="G17" s="943"/>
      <c r="H17" s="944">
        <f>SUM(E34+J34+O34+T34+Y34)</f>
        <v>12050</v>
      </c>
      <c r="I17" s="943"/>
      <c r="J17" s="164" t="s">
        <v>4</v>
      </c>
      <c r="K17" s="164" t="s">
        <v>463</v>
      </c>
      <c r="L17" s="165"/>
      <c r="M17" s="166" t="s">
        <v>306</v>
      </c>
      <c r="N17" s="166"/>
      <c r="O17" s="945">
        <f>SUM(F34+K34+P34+U34+Z34)</f>
        <v>0</v>
      </c>
      <c r="P17" s="946"/>
      <c r="Q17" s="947" t="s">
        <v>4</v>
      </c>
      <c r="R17" s="947"/>
      <c r="S17" s="2"/>
      <c r="T17" s="322"/>
      <c r="U17" s="5"/>
      <c r="V17" s="2"/>
      <c r="W17" s="1"/>
      <c r="X17" s="1"/>
      <c r="Y17" s="1"/>
      <c r="Z17" s="1"/>
      <c r="AA17" s="1006"/>
      <c r="AB17" s="1006"/>
      <c r="AC17" s="172"/>
      <c r="AD17" s="2"/>
    </row>
    <row r="18" spans="2:29" ht="18" customHeight="1">
      <c r="B18" s="935" t="s">
        <v>326</v>
      </c>
      <c r="C18" s="936"/>
      <c r="D18" s="936"/>
      <c r="E18" s="937"/>
      <c r="F18" s="323" t="s">
        <v>310</v>
      </c>
      <c r="G18" s="935" t="s">
        <v>326</v>
      </c>
      <c r="H18" s="936"/>
      <c r="I18" s="936"/>
      <c r="J18" s="936"/>
      <c r="K18" s="346" t="s">
        <v>310</v>
      </c>
      <c r="L18" s="936" t="s">
        <v>327</v>
      </c>
      <c r="M18" s="936"/>
      <c r="N18" s="936"/>
      <c r="O18" s="937"/>
      <c r="P18" s="323" t="s">
        <v>310</v>
      </c>
      <c r="Q18" s="935" t="s">
        <v>328</v>
      </c>
      <c r="R18" s="936"/>
      <c r="S18" s="936"/>
      <c r="T18" s="936"/>
      <c r="U18" s="346" t="s">
        <v>310</v>
      </c>
      <c r="V18" s="936" t="s">
        <v>311</v>
      </c>
      <c r="W18" s="936"/>
      <c r="X18" s="936"/>
      <c r="Y18" s="937"/>
      <c r="Z18" s="323" t="s">
        <v>310</v>
      </c>
      <c r="AA18" s="949" t="s">
        <v>462</v>
      </c>
      <c r="AB18" s="938"/>
      <c r="AC18" s="939"/>
    </row>
    <row r="19" spans="2:29" ht="8.25" customHeight="1">
      <c r="B19" s="1010" t="s">
        <v>591</v>
      </c>
      <c r="C19" s="1019" t="s">
        <v>350</v>
      </c>
      <c r="D19" s="1036" t="s">
        <v>686</v>
      </c>
      <c r="E19" s="1030">
        <v>2350</v>
      </c>
      <c r="F19" s="1007"/>
      <c r="G19" s="1009" t="s">
        <v>634</v>
      </c>
      <c r="H19" s="1028" t="s">
        <v>351</v>
      </c>
      <c r="I19" s="1032" t="s">
        <v>630</v>
      </c>
      <c r="J19" s="1008">
        <v>850</v>
      </c>
      <c r="K19" s="1007"/>
      <c r="L19" s="948"/>
      <c r="M19" s="1019"/>
      <c r="N19" s="1037"/>
      <c r="O19" s="1030"/>
      <c r="P19" s="1034"/>
      <c r="Q19" s="1031"/>
      <c r="R19" s="1028" t="s">
        <v>85</v>
      </c>
      <c r="S19" s="1029" t="s">
        <v>786</v>
      </c>
      <c r="T19" s="1030">
        <v>1650</v>
      </c>
      <c r="U19" s="1007"/>
      <c r="V19" s="1031"/>
      <c r="W19" s="1027" t="s">
        <v>613</v>
      </c>
      <c r="X19" s="937"/>
      <c r="Y19" s="1013">
        <v>500</v>
      </c>
      <c r="Z19" s="1007"/>
      <c r="AA19" s="1004"/>
      <c r="AB19" s="969" t="s">
        <v>513</v>
      </c>
      <c r="AC19" s="970"/>
    </row>
    <row r="20" spans="2:29" ht="8.25" customHeight="1">
      <c r="B20" s="1010"/>
      <c r="C20" s="1019"/>
      <c r="D20" s="1037"/>
      <c r="E20" s="1025"/>
      <c r="F20" s="1003"/>
      <c r="G20" s="1010"/>
      <c r="H20" s="1019"/>
      <c r="I20" s="1033"/>
      <c r="J20" s="1008"/>
      <c r="K20" s="1003"/>
      <c r="L20" s="948"/>
      <c r="M20" s="1019"/>
      <c r="N20" s="1037"/>
      <c r="O20" s="1025"/>
      <c r="P20" s="1035"/>
      <c r="Q20" s="965"/>
      <c r="R20" s="1019"/>
      <c r="S20" s="1022"/>
      <c r="T20" s="1025"/>
      <c r="U20" s="1003"/>
      <c r="V20" s="965"/>
      <c r="W20" s="1027"/>
      <c r="X20" s="937"/>
      <c r="Y20" s="1014"/>
      <c r="Z20" s="1003"/>
      <c r="AA20" s="1004"/>
      <c r="AB20" s="969"/>
      <c r="AC20" s="970"/>
    </row>
    <row r="21" spans="2:29" ht="8.25" customHeight="1">
      <c r="B21" s="1010"/>
      <c r="C21" s="1019"/>
      <c r="D21" s="1037"/>
      <c r="E21" s="1025"/>
      <c r="F21" s="1003"/>
      <c r="G21" s="1010"/>
      <c r="H21" s="1019"/>
      <c r="I21" s="1033"/>
      <c r="J21" s="1008"/>
      <c r="K21" s="1003"/>
      <c r="L21" s="948"/>
      <c r="M21" s="1019"/>
      <c r="N21" s="1037"/>
      <c r="O21" s="1025"/>
      <c r="P21" s="1035"/>
      <c r="Q21" s="965"/>
      <c r="R21" s="1020"/>
      <c r="S21" s="1023"/>
      <c r="T21" s="1026"/>
      <c r="U21" s="1003"/>
      <c r="V21" s="965"/>
      <c r="W21" s="1028"/>
      <c r="X21" s="1029"/>
      <c r="Y21" s="1015"/>
      <c r="Z21" s="1003"/>
      <c r="AA21" s="1004"/>
      <c r="AB21" s="969" t="s">
        <v>617</v>
      </c>
      <c r="AC21" s="970"/>
    </row>
    <row r="22" spans="2:29" ht="8.25" customHeight="1">
      <c r="B22" s="993"/>
      <c r="C22" s="1016" t="s">
        <v>83</v>
      </c>
      <c r="D22" s="996" t="s">
        <v>787</v>
      </c>
      <c r="E22" s="1017">
        <v>2300</v>
      </c>
      <c r="F22" s="1003"/>
      <c r="G22" s="1038"/>
      <c r="H22" s="1001" t="s">
        <v>84</v>
      </c>
      <c r="I22" s="1039" t="s">
        <v>630</v>
      </c>
      <c r="J22" s="1046">
        <v>850</v>
      </c>
      <c r="K22" s="1003"/>
      <c r="L22" s="994"/>
      <c r="M22" s="1001"/>
      <c r="N22" s="996"/>
      <c r="O22" s="1017"/>
      <c r="P22" s="1041"/>
      <c r="Q22" s="993"/>
      <c r="R22" s="1018" t="s">
        <v>356</v>
      </c>
      <c r="S22" s="1021" t="s">
        <v>786</v>
      </c>
      <c r="T22" s="1024">
        <v>1200</v>
      </c>
      <c r="U22" s="1003"/>
      <c r="V22" s="993"/>
      <c r="W22" s="1001" t="s">
        <v>83</v>
      </c>
      <c r="X22" s="995"/>
      <c r="Y22" s="1002">
        <v>550</v>
      </c>
      <c r="Z22" s="1003"/>
      <c r="AA22" s="1004"/>
      <c r="AB22" s="969"/>
      <c r="AC22" s="970"/>
    </row>
    <row r="23" spans="2:29" ht="8.25" customHeight="1">
      <c r="B23" s="993"/>
      <c r="C23" s="1016"/>
      <c r="D23" s="996"/>
      <c r="E23" s="1017"/>
      <c r="F23" s="1003"/>
      <c r="G23" s="1038"/>
      <c r="H23" s="1001"/>
      <c r="I23" s="1040"/>
      <c r="J23" s="1046"/>
      <c r="K23" s="1003"/>
      <c r="L23" s="994"/>
      <c r="M23" s="1001"/>
      <c r="N23" s="996"/>
      <c r="O23" s="1017"/>
      <c r="P23" s="1041"/>
      <c r="Q23" s="993"/>
      <c r="R23" s="1019"/>
      <c r="S23" s="1022"/>
      <c r="T23" s="1025"/>
      <c r="U23" s="1003"/>
      <c r="V23" s="993"/>
      <c r="W23" s="1001"/>
      <c r="X23" s="995"/>
      <c r="Y23" s="1002"/>
      <c r="Z23" s="1003"/>
      <c r="AA23" s="1004"/>
      <c r="AB23" s="969" t="s">
        <v>845</v>
      </c>
      <c r="AC23" s="970"/>
    </row>
    <row r="24" spans="2:29" ht="8.25" customHeight="1">
      <c r="B24" s="993"/>
      <c r="C24" s="1016"/>
      <c r="D24" s="996"/>
      <c r="E24" s="1017"/>
      <c r="F24" s="1003"/>
      <c r="G24" s="1038"/>
      <c r="H24" s="1001"/>
      <c r="I24" s="1040"/>
      <c r="J24" s="1046"/>
      <c r="K24" s="1003"/>
      <c r="L24" s="994"/>
      <c r="M24" s="1001"/>
      <c r="N24" s="996"/>
      <c r="O24" s="1017"/>
      <c r="P24" s="1041"/>
      <c r="Q24" s="993"/>
      <c r="R24" s="1020"/>
      <c r="S24" s="1023"/>
      <c r="T24" s="1026"/>
      <c r="U24" s="1003"/>
      <c r="V24" s="993"/>
      <c r="W24" s="1001"/>
      <c r="X24" s="995"/>
      <c r="Y24" s="1002"/>
      <c r="Z24" s="1003"/>
      <c r="AA24" s="1004"/>
      <c r="AB24" s="969"/>
      <c r="AC24" s="970"/>
    </row>
    <row r="25" spans="2:29" ht="8.25" customHeight="1">
      <c r="B25" s="993"/>
      <c r="C25" s="996"/>
      <c r="D25" s="996"/>
      <c r="E25" s="1017"/>
      <c r="F25" s="1041"/>
      <c r="G25" s="1038" t="s">
        <v>662</v>
      </c>
      <c r="H25" s="1001" t="s">
        <v>352</v>
      </c>
      <c r="I25" s="1039" t="s">
        <v>630</v>
      </c>
      <c r="J25" s="1046">
        <v>1200</v>
      </c>
      <c r="K25" s="1003"/>
      <c r="L25" s="994"/>
      <c r="M25" s="994"/>
      <c r="N25" s="416"/>
      <c r="O25" s="1017"/>
      <c r="P25" s="1041"/>
      <c r="Q25" s="993"/>
      <c r="R25" s="1001"/>
      <c r="S25" s="995"/>
      <c r="T25" s="1046"/>
      <c r="U25" s="1045"/>
      <c r="V25" s="993"/>
      <c r="W25" s="1001" t="s">
        <v>663</v>
      </c>
      <c r="X25" s="995"/>
      <c r="Y25" s="1002">
        <v>150</v>
      </c>
      <c r="Z25" s="1003"/>
      <c r="AA25" s="1004"/>
      <c r="AB25" s="969" t="s">
        <v>844</v>
      </c>
      <c r="AC25" s="970"/>
    </row>
    <row r="26" spans="2:29" ht="8.25" customHeight="1">
      <c r="B26" s="993"/>
      <c r="C26" s="996"/>
      <c r="D26" s="996"/>
      <c r="E26" s="1017"/>
      <c r="F26" s="1041"/>
      <c r="G26" s="1038"/>
      <c r="H26" s="1001"/>
      <c r="I26" s="1040"/>
      <c r="J26" s="1046"/>
      <c r="K26" s="1003"/>
      <c r="L26" s="994"/>
      <c r="M26" s="994"/>
      <c r="N26" s="1"/>
      <c r="O26" s="1017"/>
      <c r="P26" s="1041"/>
      <c r="Q26" s="993"/>
      <c r="R26" s="1001"/>
      <c r="S26" s="995"/>
      <c r="T26" s="1046"/>
      <c r="U26" s="1045"/>
      <c r="V26" s="993"/>
      <c r="W26" s="1001"/>
      <c r="X26" s="995"/>
      <c r="Y26" s="1002"/>
      <c r="Z26" s="1003"/>
      <c r="AA26" s="1004"/>
      <c r="AB26" s="969"/>
      <c r="AC26" s="970"/>
    </row>
    <row r="27" spans="2:29" ht="8.25" customHeight="1">
      <c r="B27" s="993"/>
      <c r="C27" s="996"/>
      <c r="D27" s="996"/>
      <c r="E27" s="1017"/>
      <c r="F27" s="1041"/>
      <c r="G27" s="1038"/>
      <c r="H27" s="1001"/>
      <c r="I27" s="1040"/>
      <c r="J27" s="1046"/>
      <c r="K27" s="1003"/>
      <c r="L27" s="994"/>
      <c r="M27" s="994"/>
      <c r="N27" s="411"/>
      <c r="O27" s="1017"/>
      <c r="P27" s="1041"/>
      <c r="Q27" s="993"/>
      <c r="R27" s="1001"/>
      <c r="S27" s="995"/>
      <c r="T27" s="1046"/>
      <c r="U27" s="1045"/>
      <c r="V27" s="993"/>
      <c r="W27" s="1001"/>
      <c r="X27" s="995"/>
      <c r="Y27" s="1002"/>
      <c r="Z27" s="1003"/>
      <c r="AA27" s="1004"/>
      <c r="AB27" s="969" t="s">
        <v>833</v>
      </c>
      <c r="AC27" s="970"/>
    </row>
    <row r="28" spans="2:29" ht="8.25" customHeight="1">
      <c r="B28" s="993"/>
      <c r="C28" s="996"/>
      <c r="D28" s="996"/>
      <c r="E28" s="1017"/>
      <c r="F28" s="1041"/>
      <c r="G28" s="1042"/>
      <c r="H28" s="1043"/>
      <c r="I28" s="1044"/>
      <c r="J28" s="1043"/>
      <c r="K28" s="1047"/>
      <c r="L28" s="994"/>
      <c r="M28" s="994"/>
      <c r="N28" s="994"/>
      <c r="O28" s="1017"/>
      <c r="P28" s="1041"/>
      <c r="Q28" s="993"/>
      <c r="R28" s="994"/>
      <c r="S28" s="995"/>
      <c r="T28" s="1046"/>
      <c r="U28" s="1045"/>
      <c r="V28" s="993"/>
      <c r="W28" s="1001" t="s">
        <v>514</v>
      </c>
      <c r="X28" s="995"/>
      <c r="Y28" s="1002">
        <v>200</v>
      </c>
      <c r="Z28" s="1003"/>
      <c r="AA28" s="1004"/>
      <c r="AB28" s="969"/>
      <c r="AC28" s="970"/>
    </row>
    <row r="29" spans="2:29" ht="8.25" customHeight="1">
      <c r="B29" s="993"/>
      <c r="C29" s="996"/>
      <c r="D29" s="996"/>
      <c r="E29" s="1017"/>
      <c r="F29" s="1041"/>
      <c r="G29" s="1042"/>
      <c r="H29" s="1043"/>
      <c r="I29" s="1044"/>
      <c r="J29" s="1043"/>
      <c r="K29" s="1047"/>
      <c r="L29" s="994"/>
      <c r="M29" s="994"/>
      <c r="N29" s="994"/>
      <c r="O29" s="1017"/>
      <c r="P29" s="1041"/>
      <c r="Q29" s="993"/>
      <c r="R29" s="994"/>
      <c r="S29" s="995"/>
      <c r="T29" s="1046"/>
      <c r="U29" s="1045"/>
      <c r="V29" s="993"/>
      <c r="W29" s="1001"/>
      <c r="X29" s="995"/>
      <c r="Y29" s="1002"/>
      <c r="Z29" s="1003"/>
      <c r="AA29" s="1049"/>
      <c r="AB29" s="969" t="s">
        <v>843</v>
      </c>
      <c r="AC29" s="970"/>
    </row>
    <row r="30" spans="2:29" ht="8.25" customHeight="1">
      <c r="B30" s="993"/>
      <c r="C30" s="996"/>
      <c r="D30" s="996"/>
      <c r="E30" s="1017"/>
      <c r="F30" s="1041"/>
      <c r="G30" s="1042"/>
      <c r="H30" s="1043"/>
      <c r="I30" s="1044"/>
      <c r="J30" s="1043"/>
      <c r="K30" s="1047"/>
      <c r="L30" s="994"/>
      <c r="M30" s="994"/>
      <c r="N30" s="994"/>
      <c r="O30" s="1017"/>
      <c r="P30" s="1041"/>
      <c r="Q30" s="993"/>
      <c r="R30" s="994"/>
      <c r="S30" s="995"/>
      <c r="T30" s="1046"/>
      <c r="U30" s="1045"/>
      <c r="V30" s="993"/>
      <c r="W30" s="1001"/>
      <c r="X30" s="995"/>
      <c r="Y30" s="1002"/>
      <c r="Z30" s="1003"/>
      <c r="AA30" s="1049"/>
      <c r="AB30" s="969"/>
      <c r="AC30" s="970"/>
    </row>
    <row r="31" spans="2:29" ht="8.25" customHeight="1">
      <c r="B31" s="965"/>
      <c r="C31" s="1037"/>
      <c r="D31" s="1037"/>
      <c r="E31" s="1051"/>
      <c r="F31" s="1055"/>
      <c r="G31" s="965"/>
      <c r="H31" s="1052"/>
      <c r="I31" s="1053"/>
      <c r="J31" s="1054"/>
      <c r="K31" s="1048"/>
      <c r="L31" s="948"/>
      <c r="M31" s="948"/>
      <c r="N31" s="1"/>
      <c r="O31" s="1025"/>
      <c r="P31" s="1035"/>
      <c r="Q31" s="965"/>
      <c r="R31" s="948"/>
      <c r="S31" s="1022"/>
      <c r="T31" s="1008"/>
      <c r="U31" s="1048"/>
      <c r="V31" s="446"/>
      <c r="W31" s="1019" t="s">
        <v>459</v>
      </c>
      <c r="X31" s="1022"/>
      <c r="Y31" s="1050">
        <v>250</v>
      </c>
      <c r="Z31" s="1003"/>
      <c r="AA31" s="505"/>
      <c r="AB31" s="969" t="s">
        <v>842</v>
      </c>
      <c r="AC31" s="970"/>
    </row>
    <row r="32" spans="2:29" ht="8.25" customHeight="1">
      <c r="B32" s="965"/>
      <c r="C32" s="1037"/>
      <c r="D32" s="1037"/>
      <c r="E32" s="1051"/>
      <c r="F32" s="1055"/>
      <c r="G32" s="965"/>
      <c r="H32" s="1052"/>
      <c r="I32" s="1053"/>
      <c r="J32" s="1054"/>
      <c r="K32" s="1048"/>
      <c r="L32" s="948"/>
      <c r="M32" s="948"/>
      <c r="N32" s="1"/>
      <c r="O32" s="1025"/>
      <c r="P32" s="1035"/>
      <c r="Q32" s="965"/>
      <c r="R32" s="948"/>
      <c r="S32" s="1022"/>
      <c r="T32" s="1008"/>
      <c r="U32" s="1048"/>
      <c r="V32" s="446"/>
      <c r="W32" s="1019"/>
      <c r="X32" s="1022"/>
      <c r="Y32" s="1050"/>
      <c r="Z32" s="1003"/>
      <c r="AA32" s="505"/>
      <c r="AB32" s="969"/>
      <c r="AC32" s="970"/>
    </row>
    <row r="33" spans="2:29" ht="8.25" customHeight="1">
      <c r="B33" s="965"/>
      <c r="C33" s="1037"/>
      <c r="D33" s="1037"/>
      <c r="E33" s="1051"/>
      <c r="F33" s="1055"/>
      <c r="G33" s="965"/>
      <c r="H33" s="1052"/>
      <c r="I33" s="1053"/>
      <c r="J33" s="1054"/>
      <c r="K33" s="1048"/>
      <c r="L33" s="948"/>
      <c r="M33" s="948"/>
      <c r="N33" s="1"/>
      <c r="O33" s="1025"/>
      <c r="P33" s="1035"/>
      <c r="Q33" s="965"/>
      <c r="R33" s="948"/>
      <c r="S33" s="1022"/>
      <c r="T33" s="1008"/>
      <c r="U33" s="1048"/>
      <c r="V33" s="446"/>
      <c r="W33" s="1019"/>
      <c r="X33" s="1022"/>
      <c r="Y33" s="1050"/>
      <c r="Z33" s="1003"/>
      <c r="AA33" s="505"/>
      <c r="AB33" s="997" t="s">
        <v>847</v>
      </c>
      <c r="AC33" s="998"/>
    </row>
    <row r="34" spans="2:29" ht="19.5" customHeight="1">
      <c r="B34" s="935" t="s">
        <v>5</v>
      </c>
      <c r="C34" s="936"/>
      <c r="D34" s="936"/>
      <c r="E34" s="353">
        <f>SUM(E19:E33)</f>
        <v>4650</v>
      </c>
      <c r="F34" s="645">
        <f>SUM(F19:F33)</f>
        <v>0</v>
      </c>
      <c r="G34" s="935" t="s">
        <v>5</v>
      </c>
      <c r="H34" s="936"/>
      <c r="I34" s="937"/>
      <c r="J34" s="502">
        <f>SUM(J19:J27)</f>
        <v>2900</v>
      </c>
      <c r="K34" s="355">
        <f>SUM(K19:K33)</f>
        <v>0</v>
      </c>
      <c r="L34" s="936" t="s">
        <v>5</v>
      </c>
      <c r="M34" s="936"/>
      <c r="N34" s="936"/>
      <c r="O34" s="353">
        <f>SUM(O19:O33)</f>
        <v>0</v>
      </c>
      <c r="P34" s="645"/>
      <c r="Q34" s="935" t="s">
        <v>5</v>
      </c>
      <c r="R34" s="936"/>
      <c r="S34" s="937"/>
      <c r="T34" s="502">
        <f>SUM(T19:T33)</f>
        <v>2850</v>
      </c>
      <c r="U34" s="355">
        <f>SUM(U19:U33)</f>
        <v>0</v>
      </c>
      <c r="V34" s="935" t="s">
        <v>5</v>
      </c>
      <c r="W34" s="936"/>
      <c r="X34" s="937"/>
      <c r="Y34" s="647">
        <f>SUM(Y19:Y33)</f>
        <v>1650</v>
      </c>
      <c r="Z34" s="504">
        <f>SUM(Z19:Z33)</f>
        <v>0</v>
      </c>
      <c r="AA34" s="493"/>
      <c r="AB34" s="999"/>
      <c r="AC34" s="1000"/>
    </row>
    <row r="35" spans="2:54" ht="27" customHeight="1">
      <c r="B35" s="2"/>
      <c r="C35" s="942" t="s">
        <v>361</v>
      </c>
      <c r="D35" s="942"/>
      <c r="E35" s="942"/>
      <c r="F35" s="943" t="s">
        <v>22</v>
      </c>
      <c r="G35" s="943"/>
      <c r="H35" s="944">
        <f>SUM(J41+Y41)</f>
        <v>1750</v>
      </c>
      <c r="I35" s="943"/>
      <c r="J35" s="164" t="s">
        <v>4</v>
      </c>
      <c r="K35" s="164" t="s">
        <v>463</v>
      </c>
      <c r="L35" s="165"/>
      <c r="M35" s="166" t="s">
        <v>306</v>
      </c>
      <c r="N35" s="166"/>
      <c r="O35" s="945">
        <f>SUM(K41+Z41)</f>
        <v>0</v>
      </c>
      <c r="P35" s="946"/>
      <c r="Q35" s="947" t="s">
        <v>4</v>
      </c>
      <c r="R35" s="947"/>
      <c r="S35" s="2"/>
      <c r="T35" s="5"/>
      <c r="U35" s="5"/>
      <c r="V35" s="2"/>
      <c r="W35" s="2"/>
      <c r="X35" s="2"/>
      <c r="Y35" s="2"/>
      <c r="Z35" s="2"/>
      <c r="AA35" s="948"/>
      <c r="AB35" s="948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29" ht="18.75" customHeight="1">
      <c r="B36" s="935" t="s">
        <v>773</v>
      </c>
      <c r="C36" s="936"/>
      <c r="D36" s="936"/>
      <c r="E36" s="937"/>
      <c r="F36" s="323" t="s">
        <v>774</v>
      </c>
      <c r="G36" s="935" t="s">
        <v>326</v>
      </c>
      <c r="H36" s="936"/>
      <c r="I36" s="936"/>
      <c r="J36" s="936"/>
      <c r="K36" s="346" t="s">
        <v>310</v>
      </c>
      <c r="L36" s="936" t="s">
        <v>327</v>
      </c>
      <c r="M36" s="936"/>
      <c r="N36" s="936"/>
      <c r="O36" s="937"/>
      <c r="P36" s="323" t="s">
        <v>310</v>
      </c>
      <c r="Q36" s="935" t="s">
        <v>328</v>
      </c>
      <c r="R36" s="936"/>
      <c r="S36" s="936"/>
      <c r="T36" s="936"/>
      <c r="U36" s="346" t="s">
        <v>310</v>
      </c>
      <c r="V36" s="935" t="s">
        <v>311</v>
      </c>
      <c r="W36" s="936"/>
      <c r="X36" s="936"/>
      <c r="Y36" s="937"/>
      <c r="Z36" s="324" t="s">
        <v>310</v>
      </c>
      <c r="AA36" s="938" t="s">
        <v>462</v>
      </c>
      <c r="AB36" s="938"/>
      <c r="AC36" s="939"/>
    </row>
    <row r="37" spans="2:29" ht="21.75" customHeight="1">
      <c r="B37" s="418"/>
      <c r="C37" s="413"/>
      <c r="D37" s="411"/>
      <c r="E37" s="671"/>
      <c r="F37" s="672"/>
      <c r="G37" s="664" t="s">
        <v>585</v>
      </c>
      <c r="H37" s="451" t="s">
        <v>353</v>
      </c>
      <c r="I37" s="665" t="s">
        <v>630</v>
      </c>
      <c r="J37" s="725">
        <v>400</v>
      </c>
      <c r="K37" s="838"/>
      <c r="L37" s="418"/>
      <c r="M37" s="413"/>
      <c r="N37" s="413"/>
      <c r="O37" s="671"/>
      <c r="P37" s="669"/>
      <c r="Q37" s="556"/>
      <c r="R37" s="451"/>
      <c r="S37" s="559"/>
      <c r="T37" s="666"/>
      <c r="U37" s="445"/>
      <c r="V37" s="418"/>
      <c r="W37" s="413" t="s">
        <v>515</v>
      </c>
      <c r="X37" s="411"/>
      <c r="Y37" s="817">
        <v>100</v>
      </c>
      <c r="Z37" s="838"/>
      <c r="AA37" s="514"/>
      <c r="AB37" s="969" t="s">
        <v>592</v>
      </c>
      <c r="AC37" s="970"/>
    </row>
    <row r="38" spans="2:29" ht="21.75" customHeight="1">
      <c r="B38" s="405"/>
      <c r="C38" s="414"/>
      <c r="D38" s="412"/>
      <c r="E38" s="440"/>
      <c r="F38" s="673"/>
      <c r="G38" s="405"/>
      <c r="H38" s="414" t="s">
        <v>354</v>
      </c>
      <c r="I38" s="657" t="s">
        <v>664</v>
      </c>
      <c r="J38" s="656">
        <v>300</v>
      </c>
      <c r="K38" s="836"/>
      <c r="L38" s="405"/>
      <c r="M38" s="412"/>
      <c r="N38" s="412"/>
      <c r="O38" s="440"/>
      <c r="P38" s="670"/>
      <c r="Q38" s="412"/>
      <c r="R38" s="412"/>
      <c r="S38" s="408"/>
      <c r="T38" s="667"/>
      <c r="U38" s="668"/>
      <c r="V38" s="405"/>
      <c r="W38" s="662" t="s">
        <v>516</v>
      </c>
      <c r="X38" s="412"/>
      <c r="Y38" s="440">
        <v>50</v>
      </c>
      <c r="Z38" s="836"/>
      <c r="AA38" s="514"/>
      <c r="AB38" s="457"/>
      <c r="AC38" s="517"/>
    </row>
    <row r="39" spans="2:29" ht="21.75" customHeight="1">
      <c r="B39" s="405"/>
      <c r="C39" s="414"/>
      <c r="D39" s="412"/>
      <c r="E39" s="440"/>
      <c r="F39" s="673"/>
      <c r="G39" s="405"/>
      <c r="H39" s="414" t="s">
        <v>214</v>
      </c>
      <c r="I39" s="657" t="s">
        <v>665</v>
      </c>
      <c r="J39" s="656">
        <v>400</v>
      </c>
      <c r="K39" s="836"/>
      <c r="L39" s="405"/>
      <c r="M39" s="412"/>
      <c r="N39" s="412"/>
      <c r="O39" s="440"/>
      <c r="P39" s="670"/>
      <c r="Q39" s="412"/>
      <c r="R39" s="412"/>
      <c r="S39" s="408"/>
      <c r="T39" s="667"/>
      <c r="U39" s="668"/>
      <c r="V39" s="405"/>
      <c r="W39" s="663" t="s">
        <v>517</v>
      </c>
      <c r="X39" s="412"/>
      <c r="Y39" s="440">
        <v>50</v>
      </c>
      <c r="Z39" s="836"/>
      <c r="AA39" s="514"/>
      <c r="AB39" s="457"/>
      <c r="AC39" s="517"/>
    </row>
    <row r="40" spans="2:29" ht="21.75" customHeight="1">
      <c r="B40" s="407"/>
      <c r="C40" s="417"/>
      <c r="D40" s="416"/>
      <c r="E40" s="441"/>
      <c r="F40" s="674"/>
      <c r="G40" s="407"/>
      <c r="H40" s="417" t="s">
        <v>355</v>
      </c>
      <c r="I40" s="675" t="s">
        <v>665</v>
      </c>
      <c r="J40" s="726">
        <v>450</v>
      </c>
      <c r="K40" s="836"/>
      <c r="L40" s="407"/>
      <c r="M40" s="416"/>
      <c r="N40" s="416"/>
      <c r="O40" s="441"/>
      <c r="P40" s="676"/>
      <c r="Q40" s="416"/>
      <c r="R40" s="416"/>
      <c r="S40" s="409"/>
      <c r="T40" s="677"/>
      <c r="U40" s="678"/>
      <c r="V40" s="407"/>
      <c r="W40" s="416"/>
      <c r="X40" s="416"/>
      <c r="Y40" s="439"/>
      <c r="Z40" s="679"/>
      <c r="AA40" s="485"/>
      <c r="AB40" s="460"/>
      <c r="AC40" s="517"/>
    </row>
    <row r="41" spans="2:29" ht="21.75" customHeight="1">
      <c r="B41" s="935"/>
      <c r="C41" s="936"/>
      <c r="D41" s="936"/>
      <c r="E41" s="353">
        <f>SUM(E37:E40)</f>
        <v>0</v>
      </c>
      <c r="F41" s="680"/>
      <c r="G41" s="935" t="s">
        <v>5</v>
      </c>
      <c r="H41" s="936"/>
      <c r="I41" s="937"/>
      <c r="J41" s="502">
        <f>SUM(J37:J40)</f>
        <v>1550</v>
      </c>
      <c r="K41" s="355">
        <f>SUM(K37:K40)</f>
        <v>0</v>
      </c>
      <c r="L41" s="935"/>
      <c r="M41" s="936"/>
      <c r="N41" s="936"/>
      <c r="O41" s="353">
        <f>SUM(O37:O38)</f>
        <v>0</v>
      </c>
      <c r="P41" s="681"/>
      <c r="Q41" s="936"/>
      <c r="R41" s="936"/>
      <c r="S41" s="937"/>
      <c r="T41" s="502">
        <f>SUM(T37:T38)</f>
        <v>0</v>
      </c>
      <c r="U41" s="356"/>
      <c r="V41" s="935"/>
      <c r="W41" s="936"/>
      <c r="X41" s="936"/>
      <c r="Y41" s="353">
        <f>SUM(Y37:Y39)</f>
        <v>200</v>
      </c>
      <c r="Z41" s="504">
        <f>SUM(Z37:Z40)</f>
        <v>0</v>
      </c>
      <c r="AA41" s="930"/>
      <c r="AB41" s="931"/>
      <c r="AC41" s="480"/>
    </row>
    <row r="42" spans="2:30" ht="13.5" customHeight="1">
      <c r="B42" s="232" t="s">
        <v>824</v>
      </c>
      <c r="C42" s="172"/>
      <c r="D42" s="1"/>
      <c r="E42" s="545"/>
      <c r="F42" s="845"/>
      <c r="G42" s="1"/>
      <c r="H42" s="1"/>
      <c r="I42" s="1"/>
      <c r="J42" s="545"/>
      <c r="K42" s="846"/>
      <c r="L42" s="1"/>
      <c r="M42" s="1"/>
      <c r="N42" s="1"/>
      <c r="O42" s="545"/>
      <c r="P42" s="507"/>
      <c r="Q42" s="1"/>
      <c r="R42" s="1"/>
      <c r="S42" s="1"/>
      <c r="T42" s="545"/>
      <c r="U42" s="846"/>
      <c r="V42" s="1"/>
      <c r="W42" s="1"/>
      <c r="X42" s="1"/>
      <c r="Y42" s="545"/>
      <c r="Z42" s="507"/>
      <c r="AA42" s="419"/>
      <c r="AB42" s="349"/>
      <c r="AC42" s="8"/>
      <c r="AD42" s="419"/>
    </row>
    <row r="43" spans="2:29" ht="14.25" customHeight="1">
      <c r="B43" s="910" t="s">
        <v>828</v>
      </c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  <c r="O43" s="911"/>
      <c r="P43" s="911"/>
      <c r="Q43" s="911"/>
      <c r="R43" s="911"/>
      <c r="S43" s="911"/>
      <c r="T43" s="911"/>
      <c r="U43" s="911"/>
      <c r="V43" s="911"/>
      <c r="W43" s="911"/>
      <c r="X43" s="911"/>
      <c r="Y43" s="911"/>
      <c r="Z43" s="911"/>
      <c r="AA43" s="911"/>
      <c r="AB43" s="911"/>
      <c r="AC43" s="911"/>
    </row>
    <row r="44" spans="2:29" ht="14.25" customHeight="1">
      <c r="B44" s="910" t="s">
        <v>825</v>
      </c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  <c r="Q44" s="911"/>
      <c r="R44" s="911"/>
      <c r="S44" s="911"/>
      <c r="T44" s="911"/>
      <c r="U44" s="911"/>
      <c r="V44" s="911"/>
      <c r="W44" s="911"/>
      <c r="X44" s="911"/>
      <c r="Y44" s="911"/>
      <c r="Z44" s="911"/>
      <c r="AA44" s="911"/>
      <c r="AB44" s="911"/>
      <c r="AC44" s="911"/>
    </row>
    <row r="45" spans="2:29" ht="13.5">
      <c r="B45" s="910" t="s">
        <v>826</v>
      </c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  <c r="N45" s="911"/>
      <c r="O45" s="911"/>
      <c r="P45" s="911"/>
      <c r="Q45" s="911"/>
      <c r="R45" s="911"/>
      <c r="S45" s="911"/>
      <c r="T45" s="911"/>
      <c r="U45" s="911"/>
      <c r="V45" s="911"/>
      <c r="W45" s="911"/>
      <c r="X45" s="911"/>
      <c r="Y45" s="911"/>
      <c r="Z45" s="911"/>
      <c r="AA45" s="911"/>
      <c r="AB45" s="911"/>
      <c r="AC45" s="911"/>
    </row>
    <row r="46" spans="2:26" ht="8.25" customHeight="1">
      <c r="B46" s="232"/>
      <c r="C46" s="1"/>
      <c r="D46" s="1"/>
      <c r="E46" s="545"/>
      <c r="F46" s="845"/>
      <c r="G46" s="1"/>
      <c r="H46" s="1"/>
      <c r="I46" s="1"/>
      <c r="J46" s="545"/>
      <c r="K46" s="846"/>
      <c r="L46" s="1"/>
      <c r="M46" s="1"/>
      <c r="N46" s="1"/>
      <c r="O46" s="545"/>
      <c r="P46" s="507"/>
      <c r="Q46" s="1"/>
      <c r="R46" s="1"/>
      <c r="S46" s="1"/>
      <c r="T46" s="545"/>
      <c r="U46" s="846"/>
      <c r="V46" s="1"/>
      <c r="W46" s="1"/>
      <c r="X46" s="1"/>
      <c r="Y46" s="545"/>
      <c r="Z46" s="507"/>
    </row>
    <row r="47" spans="2:30" ht="14.25">
      <c r="B47" s="403" t="s">
        <v>577</v>
      </c>
      <c r="C47" s="2"/>
      <c r="E47" s="2"/>
      <c r="F47" s="2"/>
      <c r="J47" s="2"/>
      <c r="K47" s="2"/>
      <c r="M47" s="2"/>
      <c r="O47" s="2"/>
      <c r="P47" s="2"/>
      <c r="R47" s="1"/>
      <c r="T47" s="322"/>
      <c r="U47" s="5"/>
      <c r="AA47" s="419"/>
      <c r="AB47" s="349" t="str">
        <f>'表紙'!P36</f>
        <v>（2020年10月現在）</v>
      </c>
      <c r="AC47" s="8" t="s">
        <v>518</v>
      </c>
      <c r="AD47" s="419"/>
    </row>
  </sheetData>
  <sheetProtection password="CCCF" sheet="1" selectLockedCells="1"/>
  <mergeCells count="205">
    <mergeCell ref="B43:AC43"/>
    <mergeCell ref="B44:AC44"/>
    <mergeCell ref="B45:AC45"/>
    <mergeCell ref="B34:D34"/>
    <mergeCell ref="G34:I34"/>
    <mergeCell ref="L34:N34"/>
    <mergeCell ref="Q34:S34"/>
    <mergeCell ref="V34:X34"/>
    <mergeCell ref="B41:D41"/>
    <mergeCell ref="G41:I41"/>
    <mergeCell ref="AB31:AC32"/>
    <mergeCell ref="W31:W33"/>
    <mergeCell ref="X31:X33"/>
    <mergeCell ref="U31:U33"/>
    <mergeCell ref="Z28:Z30"/>
    <mergeCell ref="L41:N41"/>
    <mergeCell ref="Q41:S41"/>
    <mergeCell ref="V41:X41"/>
    <mergeCell ref="V28:V30"/>
    <mergeCell ref="AA36:AC36"/>
    <mergeCell ref="U28:U30"/>
    <mergeCell ref="B31:B33"/>
    <mergeCell ref="C31:C33"/>
    <mergeCell ref="D31:D33"/>
    <mergeCell ref="E31:E33"/>
    <mergeCell ref="H31:H33"/>
    <mergeCell ref="I31:I33"/>
    <mergeCell ref="J31:J33"/>
    <mergeCell ref="F31:F33"/>
    <mergeCell ref="G31:G33"/>
    <mergeCell ref="H35:I35"/>
    <mergeCell ref="L31:L33"/>
    <mergeCell ref="AA27:AA28"/>
    <mergeCell ref="AA29:AA30"/>
    <mergeCell ref="Y31:Y33"/>
    <mergeCell ref="Z31:Z33"/>
    <mergeCell ref="W28:W30"/>
    <mergeCell ref="X28:X30"/>
    <mergeCell ref="Z25:Z27"/>
    <mergeCell ref="AA25:AA26"/>
    <mergeCell ref="L36:O36"/>
    <mergeCell ref="Q36:T36"/>
    <mergeCell ref="R31:R33"/>
    <mergeCell ref="T31:T33"/>
    <mergeCell ref="S31:S33"/>
    <mergeCell ref="P28:P30"/>
    <mergeCell ref="O35:P35"/>
    <mergeCell ref="Q35:R35"/>
    <mergeCell ref="M31:M33"/>
    <mergeCell ref="P31:P33"/>
    <mergeCell ref="K25:K27"/>
    <mergeCell ref="L25:L27"/>
    <mergeCell ref="Q28:S30"/>
    <mergeCell ref="O31:O33"/>
    <mergeCell ref="T28:T30"/>
    <mergeCell ref="O28:O30"/>
    <mergeCell ref="Q31:Q33"/>
    <mergeCell ref="K31:K33"/>
    <mergeCell ref="O19:O21"/>
    <mergeCell ref="K28:K30"/>
    <mergeCell ref="J25:J27"/>
    <mergeCell ref="N22:N24"/>
    <mergeCell ref="J28:J30"/>
    <mergeCell ref="L10:N10"/>
    <mergeCell ref="M25:M27"/>
    <mergeCell ref="J22:J24"/>
    <mergeCell ref="K22:K24"/>
    <mergeCell ref="O17:P17"/>
    <mergeCell ref="S19:S21"/>
    <mergeCell ref="V19:V21"/>
    <mergeCell ref="AA23:AA24"/>
    <mergeCell ref="AB23:AB24"/>
    <mergeCell ref="O25:O27"/>
    <mergeCell ref="L16:N16"/>
    <mergeCell ref="U22:U24"/>
    <mergeCell ref="M19:M21"/>
    <mergeCell ref="N19:N21"/>
    <mergeCell ref="T25:T27"/>
    <mergeCell ref="U25:U27"/>
    <mergeCell ref="V25:V27"/>
    <mergeCell ref="P25:P27"/>
    <mergeCell ref="Q25:Q27"/>
    <mergeCell ref="R25:R27"/>
    <mergeCell ref="S25:S27"/>
    <mergeCell ref="B36:E36"/>
    <mergeCell ref="G36:J36"/>
    <mergeCell ref="H25:H27"/>
    <mergeCell ref="O22:O24"/>
    <mergeCell ref="P22:P24"/>
    <mergeCell ref="Q22:Q24"/>
    <mergeCell ref="B25:B27"/>
    <mergeCell ref="C25:C27"/>
    <mergeCell ref="I25:I27"/>
    <mergeCell ref="L28:N30"/>
    <mergeCell ref="D25:D27"/>
    <mergeCell ref="E25:E27"/>
    <mergeCell ref="F25:F27"/>
    <mergeCell ref="G25:G27"/>
    <mergeCell ref="C35:E35"/>
    <mergeCell ref="F35:G35"/>
    <mergeCell ref="C28:C30"/>
    <mergeCell ref="E28:E30"/>
    <mergeCell ref="F28:F30"/>
    <mergeCell ref="G28:I30"/>
    <mergeCell ref="B19:B21"/>
    <mergeCell ref="F19:F21"/>
    <mergeCell ref="H19:H21"/>
    <mergeCell ref="G22:G24"/>
    <mergeCell ref="H22:H24"/>
    <mergeCell ref="I22:I24"/>
    <mergeCell ref="K19:K21"/>
    <mergeCell ref="C19:C21"/>
    <mergeCell ref="D19:D21"/>
    <mergeCell ref="E19:E21"/>
    <mergeCell ref="L19:L21"/>
    <mergeCell ref="G15:I15"/>
    <mergeCell ref="C17:E17"/>
    <mergeCell ref="F17:G17"/>
    <mergeCell ref="H17:I17"/>
    <mergeCell ref="W19:W21"/>
    <mergeCell ref="X19:X21"/>
    <mergeCell ref="G16:I16"/>
    <mergeCell ref="T19:T21"/>
    <mergeCell ref="Q19:Q21"/>
    <mergeCell ref="V16:X16"/>
    <mergeCell ref="I19:I21"/>
    <mergeCell ref="P19:P21"/>
    <mergeCell ref="Q17:R17"/>
    <mergeCell ref="R19:R21"/>
    <mergeCell ref="Z19:Z21"/>
    <mergeCell ref="B22:B24"/>
    <mergeCell ref="C22:C24"/>
    <mergeCell ref="D22:D24"/>
    <mergeCell ref="E22:E24"/>
    <mergeCell ref="F22:F24"/>
    <mergeCell ref="V22:V24"/>
    <mergeCell ref="R22:R24"/>
    <mergeCell ref="S22:S24"/>
    <mergeCell ref="T22:T24"/>
    <mergeCell ref="Z2:AC2"/>
    <mergeCell ref="E2:G2"/>
    <mergeCell ref="Q2:V2"/>
    <mergeCell ref="O4:P4"/>
    <mergeCell ref="Q4:R4"/>
    <mergeCell ref="H2:N2"/>
    <mergeCell ref="O2:P2"/>
    <mergeCell ref="E3:G3"/>
    <mergeCell ref="H4:I4"/>
    <mergeCell ref="C4:E4"/>
    <mergeCell ref="L22:L24"/>
    <mergeCell ref="W2:Y2"/>
    <mergeCell ref="Q3:V3"/>
    <mergeCell ref="W3:Y3"/>
    <mergeCell ref="Q5:T5"/>
    <mergeCell ref="V5:Y5"/>
    <mergeCell ref="M22:M24"/>
    <mergeCell ref="L5:O5"/>
    <mergeCell ref="Q16:S16"/>
    <mergeCell ref="Y19:Y21"/>
    <mergeCell ref="G5:J5"/>
    <mergeCell ref="U19:U21"/>
    <mergeCell ref="B16:D16"/>
    <mergeCell ref="J19:J21"/>
    <mergeCell ref="G19:G21"/>
    <mergeCell ref="H3:N3"/>
    <mergeCell ref="O3:P3"/>
    <mergeCell ref="M13:N13"/>
    <mergeCell ref="F4:G4"/>
    <mergeCell ref="B5:E5"/>
    <mergeCell ref="Z3:AB3"/>
    <mergeCell ref="AA5:AC5"/>
    <mergeCell ref="AB7:AC7"/>
    <mergeCell ref="AB8:AC8"/>
    <mergeCell ref="AA16:AB16"/>
    <mergeCell ref="AA17:AB17"/>
    <mergeCell ref="AA18:AC18"/>
    <mergeCell ref="AA19:AA20"/>
    <mergeCell ref="AB19:AC20"/>
    <mergeCell ref="AB21:AC22"/>
    <mergeCell ref="AA21:AA22"/>
    <mergeCell ref="AA35:AB35"/>
    <mergeCell ref="AC23:AC24"/>
    <mergeCell ref="AB27:AB28"/>
    <mergeCell ref="AB29:AC30"/>
    <mergeCell ref="AC27:AC28"/>
    <mergeCell ref="AB37:AC37"/>
    <mergeCell ref="W22:W24"/>
    <mergeCell ref="X22:X24"/>
    <mergeCell ref="Y22:Y24"/>
    <mergeCell ref="Z22:Z24"/>
    <mergeCell ref="W25:W27"/>
    <mergeCell ref="X25:X27"/>
    <mergeCell ref="Y28:Y30"/>
    <mergeCell ref="Y25:Y27"/>
    <mergeCell ref="V36:Y36"/>
    <mergeCell ref="AA41:AB41"/>
    <mergeCell ref="B18:E18"/>
    <mergeCell ref="G18:J18"/>
    <mergeCell ref="L18:O18"/>
    <mergeCell ref="Q18:T18"/>
    <mergeCell ref="V18:Y18"/>
    <mergeCell ref="B28:B30"/>
    <mergeCell ref="D28:D30"/>
    <mergeCell ref="AB33:AC34"/>
    <mergeCell ref="AB25:AC26"/>
  </mergeCells>
  <conditionalFormatting sqref="P6">
    <cfRule type="expression" priority="46" dxfId="0" stopIfTrue="1">
      <formula>P6&gt;O6</formula>
    </cfRule>
  </conditionalFormatting>
  <conditionalFormatting sqref="P7">
    <cfRule type="expression" priority="45" dxfId="0" stopIfTrue="1">
      <formula>P7&gt;O7</formula>
    </cfRule>
  </conditionalFormatting>
  <conditionalFormatting sqref="U6">
    <cfRule type="expression" priority="44" dxfId="0" stopIfTrue="1">
      <formula>U6&gt;T6</formula>
    </cfRule>
  </conditionalFormatting>
  <conditionalFormatting sqref="U7">
    <cfRule type="expression" priority="43" dxfId="0" stopIfTrue="1">
      <formula>U7&gt;T7</formula>
    </cfRule>
  </conditionalFormatting>
  <conditionalFormatting sqref="U8">
    <cfRule type="expression" priority="42" dxfId="0" stopIfTrue="1">
      <formula>U8&gt;T8</formula>
    </cfRule>
  </conditionalFormatting>
  <conditionalFormatting sqref="U9">
    <cfRule type="expression" priority="41" dxfId="0" stopIfTrue="1">
      <formula>U9&gt;T9</formula>
    </cfRule>
  </conditionalFormatting>
  <conditionalFormatting sqref="U10">
    <cfRule type="expression" priority="40" dxfId="0" stopIfTrue="1">
      <formula>U10&gt;T10</formula>
    </cfRule>
  </conditionalFormatting>
  <conditionalFormatting sqref="Z6">
    <cfRule type="expression" priority="39" dxfId="0" stopIfTrue="1">
      <formula>Z6&gt;Y6</formula>
    </cfRule>
  </conditionalFormatting>
  <conditionalFormatting sqref="Z7">
    <cfRule type="expression" priority="38" dxfId="0" stopIfTrue="1">
      <formula>Z7&gt;Y7</formula>
    </cfRule>
  </conditionalFormatting>
  <conditionalFormatting sqref="Z8">
    <cfRule type="expression" priority="37" dxfId="0" stopIfTrue="1">
      <formula>Z8&gt;Y8</formula>
    </cfRule>
  </conditionalFormatting>
  <conditionalFormatting sqref="Z9">
    <cfRule type="expression" priority="36" dxfId="0" stopIfTrue="1">
      <formula>Z9&gt;Y9</formula>
    </cfRule>
  </conditionalFormatting>
  <conditionalFormatting sqref="Z10">
    <cfRule type="expression" priority="35" dxfId="0" stopIfTrue="1">
      <formula>Z10&gt;Y10</formula>
    </cfRule>
  </conditionalFormatting>
  <conditionalFormatting sqref="Z11">
    <cfRule type="expression" priority="34" dxfId="0" stopIfTrue="1">
      <formula>Z11&gt;Y11</formula>
    </cfRule>
  </conditionalFormatting>
  <conditionalFormatting sqref="K37">
    <cfRule type="expression" priority="33" dxfId="0" stopIfTrue="1">
      <formula>K37&gt;J37</formula>
    </cfRule>
  </conditionalFormatting>
  <conditionalFormatting sqref="K38">
    <cfRule type="expression" priority="32" dxfId="0" stopIfTrue="1">
      <formula>K38&gt;J38</formula>
    </cfRule>
  </conditionalFormatting>
  <conditionalFormatting sqref="K39">
    <cfRule type="expression" priority="31" dxfId="0" stopIfTrue="1">
      <formula>K39&gt;J39</formula>
    </cfRule>
  </conditionalFormatting>
  <conditionalFormatting sqref="K40">
    <cfRule type="expression" priority="30" dxfId="0" stopIfTrue="1">
      <formula>K40&gt;J40</formula>
    </cfRule>
  </conditionalFormatting>
  <conditionalFormatting sqref="Z37">
    <cfRule type="expression" priority="29" dxfId="0" stopIfTrue="1">
      <formula>Z37&gt;Y37</formula>
    </cfRule>
  </conditionalFormatting>
  <conditionalFormatting sqref="Z38">
    <cfRule type="expression" priority="28" dxfId="0" stopIfTrue="1">
      <formula>Z38&gt;Y38</formula>
    </cfRule>
  </conditionalFormatting>
  <conditionalFormatting sqref="Z39">
    <cfRule type="expression" priority="27" dxfId="0" stopIfTrue="1">
      <formula>Z39&gt;Y39</formula>
    </cfRule>
  </conditionalFormatting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K6">
    <cfRule type="expression" priority="17" dxfId="0" stopIfTrue="1">
      <formula>K6&gt;J6</formula>
    </cfRule>
  </conditionalFormatting>
  <conditionalFormatting sqref="K7">
    <cfRule type="expression" priority="16" dxfId="0" stopIfTrue="1">
      <formula>K7&gt;J7</formula>
    </cfRule>
  </conditionalFormatting>
  <conditionalFormatting sqref="K8">
    <cfRule type="expression" priority="15" dxfId="0" stopIfTrue="1">
      <formula>K8&gt;J8</formula>
    </cfRule>
  </conditionalFormatting>
  <conditionalFormatting sqref="K9">
    <cfRule type="expression" priority="14" dxfId="0" stopIfTrue="1">
      <formula>K9&gt;J9</formula>
    </cfRule>
  </conditionalFormatting>
  <conditionalFormatting sqref="K10">
    <cfRule type="expression" priority="13" dxfId="0" stopIfTrue="1">
      <formula>K10&gt;J10</formula>
    </cfRule>
  </conditionalFormatting>
  <conditionalFormatting sqref="F19:F21">
    <cfRule type="expression" priority="12" dxfId="0" stopIfTrue="1">
      <formula>E19&lt;F19</formula>
    </cfRule>
  </conditionalFormatting>
  <conditionalFormatting sqref="F22:F24">
    <cfRule type="expression" priority="11" dxfId="0" stopIfTrue="1">
      <formula>E22&lt;F22</formula>
    </cfRule>
  </conditionalFormatting>
  <conditionalFormatting sqref="K19:K21">
    <cfRule type="expression" priority="10" dxfId="0" stopIfTrue="1">
      <formula>J19&lt;K19</formula>
    </cfRule>
  </conditionalFormatting>
  <conditionalFormatting sqref="K22:K24">
    <cfRule type="expression" priority="9" dxfId="0" stopIfTrue="1">
      <formula>J22&lt;K22</formula>
    </cfRule>
  </conditionalFormatting>
  <conditionalFormatting sqref="K25:K27">
    <cfRule type="expression" priority="8" dxfId="0" stopIfTrue="1">
      <formula>J25&lt;K25</formula>
    </cfRule>
  </conditionalFormatting>
  <conditionalFormatting sqref="U19:U21">
    <cfRule type="expression" priority="7" dxfId="0" stopIfTrue="1">
      <formula>T19&lt;U19</formula>
    </cfRule>
  </conditionalFormatting>
  <conditionalFormatting sqref="U22:U24">
    <cfRule type="expression" priority="6" dxfId="0" stopIfTrue="1">
      <formula>T22&lt;U22</formula>
    </cfRule>
  </conditionalFormatting>
  <conditionalFormatting sqref="Z19:Z21">
    <cfRule type="expression" priority="5" dxfId="0" stopIfTrue="1">
      <formula>Y19&lt;Z19</formula>
    </cfRule>
  </conditionalFormatting>
  <conditionalFormatting sqref="Z22:Z24">
    <cfRule type="expression" priority="4" dxfId="0" stopIfTrue="1">
      <formula>Y22&lt;Z22</formula>
    </cfRule>
  </conditionalFormatting>
  <conditionalFormatting sqref="Z25:Z27">
    <cfRule type="expression" priority="3" dxfId="0" stopIfTrue="1">
      <formula>Y25&lt;Z25</formula>
    </cfRule>
  </conditionalFormatting>
  <conditionalFormatting sqref="Z28:Z30">
    <cfRule type="expression" priority="2" dxfId="0" stopIfTrue="1">
      <formula>Y28&lt;Z28</formula>
    </cfRule>
  </conditionalFormatting>
  <conditionalFormatting sqref="Z31:Z33">
    <cfRule type="expression" priority="1" dxfId="0" stopIfTrue="1">
      <formula>Y31&lt;Z31</formula>
    </cfRule>
  </conditionalFormatting>
  <dataValidations count="3">
    <dataValidation operator="lessThanOrEqual" allowBlank="1" showInputMessage="1" showErrorMessage="1" sqref="H34:Z36 C1:Z5 C16:E18 F15:Z18 AB1:AC8 AB10:AC41 AD1:IV41 AA1:AA41 C34:G41 H41:Z41 A1:B41 A47:IV65536 C42:Z42 C46:Z46 B42:B46"/>
    <dataValidation type="custom" operator="lessThanOrEqual" allowBlank="1" showInputMessage="1" showErrorMessage="1" sqref="K11 P8 U25:U27 P19:P24 P13">
      <formula1>AND(K11&lt;=J11,MOD(K11,50)=0)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4 K6:K10 P6:P7 U6:U10 Z6:Z11 Z19:Z33 U19:U24 K19:K27 F19:F24 K37:K40 Z37:Z39">
      <formula1>AND(F6&lt;=E6,MOD(F6,50)=0)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A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3.125" style="4" customWidth="1"/>
    <col min="3" max="3" width="11.125" style="4" customWidth="1"/>
    <col min="4" max="4" width="4.00390625" style="4" customWidth="1"/>
    <col min="5" max="5" width="7.625" style="4" customWidth="1"/>
    <col min="6" max="6" width="8.625" style="4" customWidth="1"/>
    <col min="7" max="7" width="0.74609375" style="4" customWidth="1"/>
    <col min="8" max="8" width="11.125" style="4" customWidth="1"/>
    <col min="9" max="9" width="4.00390625" style="4" customWidth="1"/>
    <col min="10" max="10" width="7.625" style="4" customWidth="1"/>
    <col min="11" max="11" width="8.625" style="4" customWidth="1"/>
    <col min="12" max="12" width="0.74609375" style="4" customWidth="1"/>
    <col min="13" max="13" width="10.25390625" style="4" customWidth="1"/>
    <col min="14" max="14" width="2.625" style="4" customWidth="1"/>
    <col min="15" max="15" width="7.625" style="4" customWidth="1"/>
    <col min="16" max="16" width="8.125" style="4" customWidth="1"/>
    <col min="17" max="17" width="0.74609375" style="4" customWidth="1"/>
    <col min="18" max="18" width="10.625" style="4" customWidth="1"/>
    <col min="19" max="19" width="2.50390625" style="4" bestFit="1" customWidth="1"/>
    <col min="20" max="20" width="7.625" style="4" customWidth="1"/>
    <col min="21" max="21" width="8.125" style="4" customWidth="1"/>
    <col min="22" max="22" width="0.74609375" style="4" customWidth="1"/>
    <col min="23" max="23" width="10.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19.625" style="4" customWidth="1"/>
    <col min="29" max="29" width="5.00390625" style="4" bestFit="1" customWidth="1"/>
    <col min="30" max="30" width="1.37890625" style="4" customWidth="1"/>
    <col min="31" max="16384" width="9.00390625" style="4" customWidth="1"/>
  </cols>
  <sheetData>
    <row r="1" spans="7:138" ht="12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H1" s="2"/>
    </row>
    <row r="2" spans="2:157" ht="27.75" customHeight="1">
      <c r="B2" s="167" t="s">
        <v>304</v>
      </c>
      <c r="C2" s="167"/>
      <c r="D2" s="167"/>
      <c r="E2" s="935" t="s">
        <v>11</v>
      </c>
      <c r="F2" s="936"/>
      <c r="G2" s="957"/>
      <c r="H2" s="950">
        <f>'表紙'!E3</f>
        <v>0</v>
      </c>
      <c r="I2" s="951"/>
      <c r="J2" s="951"/>
      <c r="K2" s="951"/>
      <c r="L2" s="951"/>
      <c r="M2" s="951"/>
      <c r="N2" s="952"/>
      <c r="O2" s="936" t="s">
        <v>602</v>
      </c>
      <c r="P2" s="957"/>
      <c r="Q2" s="951">
        <f>'表紙'!K3</f>
        <v>0</v>
      </c>
      <c r="R2" s="951"/>
      <c r="S2" s="951"/>
      <c r="T2" s="951"/>
      <c r="U2" s="951"/>
      <c r="V2" s="952"/>
      <c r="W2" s="935" t="s">
        <v>13</v>
      </c>
      <c r="X2" s="936"/>
      <c r="Y2" s="957"/>
      <c r="Z2" s="950">
        <f>'表紙'!P3</f>
        <v>0</v>
      </c>
      <c r="AA2" s="951"/>
      <c r="AB2" s="951"/>
      <c r="AC2" s="952"/>
      <c r="FA2" s="2"/>
    </row>
    <row r="3" spans="2:29" ht="27.75" customHeight="1">
      <c r="B3" s="6"/>
      <c r="C3" s="6"/>
      <c r="D3" s="6"/>
      <c r="E3" s="930" t="s">
        <v>14</v>
      </c>
      <c r="F3" s="931"/>
      <c r="G3" s="961"/>
      <c r="H3" s="962">
        <f>'表紙'!E4</f>
        <v>0</v>
      </c>
      <c r="I3" s="963"/>
      <c r="J3" s="963"/>
      <c r="K3" s="963"/>
      <c r="L3" s="963"/>
      <c r="M3" s="963"/>
      <c r="N3" s="1011"/>
      <c r="O3" s="936" t="s">
        <v>460</v>
      </c>
      <c r="P3" s="957"/>
      <c r="Q3" s="955">
        <f>'表紙'!K4</f>
        <v>0</v>
      </c>
      <c r="R3" s="955"/>
      <c r="S3" s="955"/>
      <c r="T3" s="955"/>
      <c r="U3" s="955"/>
      <c r="V3" s="956"/>
      <c r="W3" s="935" t="s">
        <v>16</v>
      </c>
      <c r="X3" s="936"/>
      <c r="Y3" s="957"/>
      <c r="Z3" s="953">
        <f>SUM(O4+O19)</f>
        <v>0</v>
      </c>
      <c r="AA3" s="954"/>
      <c r="AB3" s="954"/>
      <c r="AC3" s="348" t="s">
        <v>4</v>
      </c>
    </row>
    <row r="4" spans="3:18" s="163" customFormat="1" ht="27.75" customHeight="1">
      <c r="C4" s="942" t="s">
        <v>359</v>
      </c>
      <c r="D4" s="942"/>
      <c r="E4" s="942"/>
      <c r="F4" s="943" t="s">
        <v>22</v>
      </c>
      <c r="G4" s="943"/>
      <c r="H4" s="944">
        <f>SUM(E18+J18+O18+T18+Y18)</f>
        <v>42000</v>
      </c>
      <c r="I4" s="944"/>
      <c r="J4" s="164" t="s">
        <v>4</v>
      </c>
      <c r="K4" s="164" t="s">
        <v>461</v>
      </c>
      <c r="L4" s="165"/>
      <c r="M4" s="166" t="s">
        <v>306</v>
      </c>
      <c r="N4" s="166"/>
      <c r="O4" s="945">
        <f>SUM(F18+K18+P18+U18+Z18)</f>
        <v>0</v>
      </c>
      <c r="P4" s="946"/>
      <c r="Q4" s="947" t="s">
        <v>4</v>
      </c>
      <c r="R4" s="947"/>
    </row>
    <row r="5" spans="2:29" ht="20.25" customHeight="1">
      <c r="B5" s="935" t="s">
        <v>326</v>
      </c>
      <c r="C5" s="936"/>
      <c r="D5" s="936"/>
      <c r="E5" s="937"/>
      <c r="F5" s="323" t="s">
        <v>310</v>
      </c>
      <c r="G5" s="935"/>
      <c r="H5" s="936"/>
      <c r="I5" s="936"/>
      <c r="J5" s="936"/>
      <c r="K5" s="346"/>
      <c r="L5" s="936" t="s">
        <v>327</v>
      </c>
      <c r="M5" s="936"/>
      <c r="N5" s="936"/>
      <c r="O5" s="937"/>
      <c r="P5" s="323" t="s">
        <v>310</v>
      </c>
      <c r="Q5" s="935" t="s">
        <v>328</v>
      </c>
      <c r="R5" s="936"/>
      <c r="S5" s="936"/>
      <c r="T5" s="936"/>
      <c r="U5" s="346" t="s">
        <v>310</v>
      </c>
      <c r="V5" s="936" t="s">
        <v>311</v>
      </c>
      <c r="W5" s="936"/>
      <c r="X5" s="936"/>
      <c r="Y5" s="937"/>
      <c r="Z5" s="323" t="s">
        <v>310</v>
      </c>
      <c r="AA5" s="949" t="s">
        <v>462</v>
      </c>
      <c r="AB5" s="938"/>
      <c r="AC5" s="939"/>
    </row>
    <row r="6" spans="2:29" ht="22.5" customHeight="1">
      <c r="B6" s="446"/>
      <c r="C6" s="464" t="s">
        <v>231</v>
      </c>
      <c r="D6" s="459" t="s">
        <v>625</v>
      </c>
      <c r="E6" s="541">
        <v>2250</v>
      </c>
      <c r="F6" s="838"/>
      <c r="G6" s="489"/>
      <c r="H6" s="463"/>
      <c r="I6" s="683"/>
      <c r="J6" s="545"/>
      <c r="K6" s="531"/>
      <c r="L6" s="1"/>
      <c r="M6" s="812" t="s">
        <v>695</v>
      </c>
      <c r="N6" s="414"/>
      <c r="O6" s="542">
        <v>1450</v>
      </c>
      <c r="P6" s="838"/>
      <c r="Q6" s="426"/>
      <c r="R6" s="428" t="s">
        <v>244</v>
      </c>
      <c r="S6" s="737" t="s">
        <v>697</v>
      </c>
      <c r="T6" s="545">
        <v>2450</v>
      </c>
      <c r="U6" s="838"/>
      <c r="V6" s="1"/>
      <c r="W6" s="447" t="s">
        <v>519</v>
      </c>
      <c r="X6" s="1"/>
      <c r="Y6" s="541">
        <v>1050</v>
      </c>
      <c r="Z6" s="838"/>
      <c r="AA6" s="682"/>
      <c r="AB6" s="232"/>
      <c r="AC6" s="501"/>
    </row>
    <row r="7" spans="2:29" ht="22.5" customHeight="1">
      <c r="B7" s="405"/>
      <c r="C7" s="592" t="s">
        <v>523</v>
      </c>
      <c r="D7" s="444" t="s">
        <v>625</v>
      </c>
      <c r="E7" s="542">
        <v>2050</v>
      </c>
      <c r="F7" s="840"/>
      <c r="G7" s="434"/>
      <c r="H7" s="1060" t="s">
        <v>520</v>
      </c>
      <c r="I7" s="1061"/>
      <c r="J7" s="546">
        <v>950</v>
      </c>
      <c r="K7" s="836"/>
      <c r="L7" s="412"/>
      <c r="M7" s="414" t="s">
        <v>524</v>
      </c>
      <c r="N7" s="414"/>
      <c r="O7" s="542">
        <v>2600</v>
      </c>
      <c r="P7" s="836"/>
      <c r="Q7" s="405"/>
      <c r="R7" s="414" t="s">
        <v>522</v>
      </c>
      <c r="S7" s="408" t="s">
        <v>688</v>
      </c>
      <c r="T7" s="546">
        <v>1500</v>
      </c>
      <c r="U7" s="836"/>
      <c r="V7" s="412"/>
      <c r="W7" s="414" t="s">
        <v>521</v>
      </c>
      <c r="X7" s="412"/>
      <c r="Y7" s="542">
        <v>1650</v>
      </c>
      <c r="Z7" s="836"/>
      <c r="AA7" s="682"/>
      <c r="AB7" s="232"/>
      <c r="AC7" s="501"/>
    </row>
    <row r="8" spans="2:29" ht="22.5" customHeight="1">
      <c r="B8" s="405"/>
      <c r="C8" s="592" t="s">
        <v>244</v>
      </c>
      <c r="D8" s="444" t="s">
        <v>625</v>
      </c>
      <c r="E8" s="542">
        <v>2300</v>
      </c>
      <c r="F8" s="836"/>
      <c r="G8" s="434"/>
      <c r="H8" s="592"/>
      <c r="I8" s="608"/>
      <c r="J8" s="546"/>
      <c r="K8" s="598"/>
      <c r="L8" s="412"/>
      <c r="M8" s="414" t="s">
        <v>525</v>
      </c>
      <c r="N8" s="414"/>
      <c r="O8" s="542">
        <v>1400</v>
      </c>
      <c r="P8" s="836"/>
      <c r="Q8" s="405"/>
      <c r="R8" s="414" t="s">
        <v>256</v>
      </c>
      <c r="S8" s="408" t="s">
        <v>688</v>
      </c>
      <c r="T8" s="546">
        <v>800</v>
      </c>
      <c r="U8" s="836"/>
      <c r="V8" s="412"/>
      <c r="W8" s="1056" t="s">
        <v>839</v>
      </c>
      <c r="X8" s="1057"/>
      <c r="Y8" s="1058"/>
      <c r="Z8" s="598"/>
      <c r="AA8" s="682"/>
      <c r="AB8" s="232"/>
      <c r="AC8" s="501"/>
    </row>
    <row r="9" spans="2:29" ht="22.5" customHeight="1">
      <c r="B9" s="405"/>
      <c r="C9" s="592" t="s">
        <v>247</v>
      </c>
      <c r="D9" s="444" t="s">
        <v>625</v>
      </c>
      <c r="E9" s="542">
        <v>2050</v>
      </c>
      <c r="F9" s="836"/>
      <c r="G9" s="434"/>
      <c r="H9" s="592"/>
      <c r="I9" s="608"/>
      <c r="J9" s="546"/>
      <c r="K9" s="598"/>
      <c r="L9" s="412"/>
      <c r="M9" s="414" t="s">
        <v>527</v>
      </c>
      <c r="N9" s="414"/>
      <c r="O9" s="542">
        <v>1000</v>
      </c>
      <c r="P9" s="836"/>
      <c r="Q9" s="405"/>
      <c r="R9" s="414"/>
      <c r="S9" s="408"/>
      <c r="T9" s="546"/>
      <c r="U9" s="728"/>
      <c r="V9" s="412"/>
      <c r="W9" s="410" t="s">
        <v>526</v>
      </c>
      <c r="X9" s="412"/>
      <c r="Y9" s="542">
        <v>750</v>
      </c>
      <c r="Z9" s="836"/>
      <c r="AA9" s="682"/>
      <c r="AB9" s="232"/>
      <c r="AC9" s="501"/>
    </row>
    <row r="10" spans="2:29" ht="22.5" customHeight="1">
      <c r="B10" s="405"/>
      <c r="C10" s="592" t="s">
        <v>251</v>
      </c>
      <c r="D10" s="444" t="s">
        <v>625</v>
      </c>
      <c r="E10" s="542">
        <v>3050</v>
      </c>
      <c r="F10" s="836"/>
      <c r="G10" s="434"/>
      <c r="H10" s="592"/>
      <c r="I10" s="610"/>
      <c r="J10" s="546"/>
      <c r="K10" s="598"/>
      <c r="L10" s="412"/>
      <c r="M10" s="414" t="s">
        <v>529</v>
      </c>
      <c r="N10" s="414"/>
      <c r="O10" s="542">
        <v>700</v>
      </c>
      <c r="P10" s="836"/>
      <c r="Q10" s="405"/>
      <c r="R10" s="414"/>
      <c r="S10" s="408"/>
      <c r="T10" s="546"/>
      <c r="U10" s="598"/>
      <c r="V10" s="412"/>
      <c r="W10" s="414" t="s">
        <v>528</v>
      </c>
      <c r="X10" s="412"/>
      <c r="Y10" s="542">
        <v>1000</v>
      </c>
      <c r="Z10" s="836"/>
      <c r="AA10" s="682"/>
      <c r="AB10" s="232"/>
      <c r="AC10" s="501"/>
    </row>
    <row r="11" spans="2:29" ht="22.5" customHeight="1">
      <c r="B11" s="405"/>
      <c r="C11" s="592" t="s">
        <v>253</v>
      </c>
      <c r="D11" s="444" t="s">
        <v>625</v>
      </c>
      <c r="E11" s="542">
        <v>1950</v>
      </c>
      <c r="F11" s="836"/>
      <c r="G11" s="434"/>
      <c r="H11" s="592"/>
      <c r="I11" s="610"/>
      <c r="J11" s="546"/>
      <c r="K11" s="598"/>
      <c r="L11" s="412"/>
      <c r="M11" s="414" t="s">
        <v>530</v>
      </c>
      <c r="N11" s="414"/>
      <c r="O11" s="542">
        <v>1150</v>
      </c>
      <c r="P11" s="836"/>
      <c r="Q11" s="405"/>
      <c r="R11" s="414"/>
      <c r="S11" s="408"/>
      <c r="T11" s="546"/>
      <c r="U11" s="598"/>
      <c r="V11" s="412"/>
      <c r="W11" s="414"/>
      <c r="X11" s="412"/>
      <c r="Y11" s="542"/>
      <c r="Z11" s="598"/>
      <c r="AA11" s="682"/>
      <c r="AB11" s="232"/>
      <c r="AC11" s="501"/>
    </row>
    <row r="12" spans="2:29" ht="22.5" customHeight="1">
      <c r="B12" s="442" t="s">
        <v>840</v>
      </c>
      <c r="C12" s="587" t="s">
        <v>85</v>
      </c>
      <c r="D12" s="444" t="s">
        <v>628</v>
      </c>
      <c r="E12" s="542">
        <v>2800</v>
      </c>
      <c r="F12" s="836"/>
      <c r="G12" s="434"/>
      <c r="H12" s="592"/>
      <c r="I12" s="610"/>
      <c r="J12" s="546"/>
      <c r="K12" s="598"/>
      <c r="L12" s="412"/>
      <c r="M12" s="414" t="s">
        <v>698</v>
      </c>
      <c r="N12" s="414" t="s">
        <v>699</v>
      </c>
      <c r="O12" s="542">
        <v>1750</v>
      </c>
      <c r="P12" s="836"/>
      <c r="Q12" s="405"/>
      <c r="R12" s="414"/>
      <c r="S12" s="408"/>
      <c r="T12" s="546"/>
      <c r="U12" s="598"/>
      <c r="V12" s="412"/>
      <c r="W12" s="414"/>
      <c r="X12" s="412"/>
      <c r="Y12" s="542"/>
      <c r="Z12" s="536"/>
      <c r="AA12" s="682"/>
      <c r="AB12" s="232"/>
      <c r="AC12" s="501"/>
    </row>
    <row r="13" spans="2:29" ht="22.5" customHeight="1">
      <c r="B13" s="405"/>
      <c r="C13" s="592" t="s">
        <v>263</v>
      </c>
      <c r="D13" s="444" t="s">
        <v>628</v>
      </c>
      <c r="E13" s="542">
        <v>3600</v>
      </c>
      <c r="F13" s="836"/>
      <c r="G13" s="434"/>
      <c r="H13" s="592"/>
      <c r="I13" s="633"/>
      <c r="J13" s="546"/>
      <c r="K13" s="598"/>
      <c r="L13" s="412"/>
      <c r="M13" s="414"/>
      <c r="N13" s="414"/>
      <c r="O13" s="542"/>
      <c r="P13" s="736"/>
      <c r="Q13" s="405"/>
      <c r="R13" s="414"/>
      <c r="S13" s="408"/>
      <c r="T13" s="546"/>
      <c r="U13" s="598"/>
      <c r="V13" s="412"/>
      <c r="W13" s="414"/>
      <c r="X13" s="412"/>
      <c r="Y13" s="542"/>
      <c r="Z13" s="536"/>
      <c r="AA13" s="682"/>
      <c r="AB13" s="232" t="s">
        <v>832</v>
      </c>
      <c r="AC13" s="501"/>
    </row>
    <row r="14" spans="2:29" ht="22.5" customHeight="1">
      <c r="B14" s="405"/>
      <c r="C14" s="592" t="s">
        <v>781</v>
      </c>
      <c r="D14" s="444" t="s">
        <v>625</v>
      </c>
      <c r="E14" s="542">
        <v>1750</v>
      </c>
      <c r="F14" s="836"/>
      <c r="G14" s="434"/>
      <c r="H14" s="592"/>
      <c r="I14" s="610"/>
      <c r="J14" s="546"/>
      <c r="K14" s="598"/>
      <c r="L14" s="412"/>
      <c r="M14" s="414"/>
      <c r="N14" s="414"/>
      <c r="O14" s="542"/>
      <c r="P14" s="736"/>
      <c r="Q14" s="405"/>
      <c r="R14" s="414"/>
      <c r="S14" s="408"/>
      <c r="T14" s="546"/>
      <c r="U14" s="598"/>
      <c r="V14" s="412"/>
      <c r="W14" s="414"/>
      <c r="X14" s="412"/>
      <c r="Y14" s="542"/>
      <c r="Z14" s="536"/>
      <c r="AA14" s="682"/>
      <c r="AB14" s="232"/>
      <c r="AC14" s="501"/>
    </row>
    <row r="15" spans="2:29" ht="18" customHeight="1">
      <c r="B15" s="405"/>
      <c r="C15" s="592"/>
      <c r="D15" s="444"/>
      <c r="E15" s="542"/>
      <c r="F15" s="581"/>
      <c r="G15" s="434"/>
      <c r="H15" s="592"/>
      <c r="I15" s="610"/>
      <c r="J15" s="546"/>
      <c r="K15" s="598"/>
      <c r="L15" s="412"/>
      <c r="M15" s="414"/>
      <c r="N15" s="414"/>
      <c r="O15" s="542"/>
      <c r="P15" s="581"/>
      <c r="Q15" s="405"/>
      <c r="R15" s="414"/>
      <c r="S15" s="408"/>
      <c r="T15" s="546"/>
      <c r="U15" s="598"/>
      <c r="V15" s="412"/>
      <c r="W15" s="414"/>
      <c r="X15" s="412"/>
      <c r="Y15" s="542"/>
      <c r="Z15" s="536"/>
      <c r="AA15" s="682"/>
      <c r="AB15" s="641"/>
      <c r="AC15" s="501"/>
    </row>
    <row r="16" spans="2:29" ht="18" customHeight="1">
      <c r="B16" s="405"/>
      <c r="C16" s="592"/>
      <c r="D16" s="444"/>
      <c r="E16" s="542"/>
      <c r="F16" s="581"/>
      <c r="G16" s="434"/>
      <c r="H16" s="592"/>
      <c r="I16" s="610"/>
      <c r="J16" s="546"/>
      <c r="K16" s="598"/>
      <c r="L16" s="412"/>
      <c r="M16" s="414"/>
      <c r="N16" s="414"/>
      <c r="O16" s="542"/>
      <c r="P16" s="581"/>
      <c r="Q16" s="405"/>
      <c r="R16" s="414"/>
      <c r="S16" s="408"/>
      <c r="T16" s="546"/>
      <c r="U16" s="598"/>
      <c r="V16" s="412"/>
      <c r="W16" s="414"/>
      <c r="X16" s="412"/>
      <c r="Y16" s="542"/>
      <c r="Z16" s="536"/>
      <c r="AA16" s="682"/>
      <c r="AB16" s="232"/>
      <c r="AC16" s="501"/>
    </row>
    <row r="17" spans="2:29" ht="18" customHeight="1">
      <c r="B17" s="446"/>
      <c r="C17" s="464"/>
      <c r="D17" s="466"/>
      <c r="E17" s="544"/>
      <c r="F17" s="507"/>
      <c r="G17" s="487"/>
      <c r="H17" s="466"/>
      <c r="I17" s="622"/>
      <c r="J17" s="545"/>
      <c r="K17" s="531"/>
      <c r="L17" s="1"/>
      <c r="M17" s="447"/>
      <c r="N17" s="447"/>
      <c r="O17" s="544"/>
      <c r="P17" s="507"/>
      <c r="Q17" s="446"/>
      <c r="R17" s="447"/>
      <c r="S17" s="435"/>
      <c r="T17" s="545"/>
      <c r="U17" s="531"/>
      <c r="V17" s="1"/>
      <c r="W17" s="1"/>
      <c r="X17" s="1"/>
      <c r="Y17" s="544"/>
      <c r="Z17" s="507"/>
      <c r="AA17" s="682"/>
      <c r="AB17" s="232"/>
      <c r="AC17" s="501"/>
    </row>
    <row r="18" spans="2:29" ht="20.25" customHeight="1">
      <c r="B18" s="935" t="s">
        <v>5</v>
      </c>
      <c r="C18" s="936"/>
      <c r="D18" s="936"/>
      <c r="E18" s="549">
        <f>SUM(E6:E17)</f>
        <v>21800</v>
      </c>
      <c r="F18" s="615">
        <f>SUM(F6:F16)</f>
        <v>0</v>
      </c>
      <c r="G18" s="935" t="s">
        <v>98</v>
      </c>
      <c r="H18" s="936"/>
      <c r="I18" s="937"/>
      <c r="J18" s="478">
        <f>SUM(J6:J17)</f>
        <v>950</v>
      </c>
      <c r="K18" s="684">
        <f>SUM(K7)</f>
        <v>0</v>
      </c>
      <c r="L18" s="936" t="s">
        <v>5</v>
      </c>
      <c r="M18" s="936"/>
      <c r="N18" s="936"/>
      <c r="O18" s="549">
        <f>SUM(O6:O17)</f>
        <v>10050</v>
      </c>
      <c r="P18" s="615">
        <f>SUM(P6:P12)</f>
        <v>0</v>
      </c>
      <c r="Q18" s="935" t="s">
        <v>5</v>
      </c>
      <c r="R18" s="936"/>
      <c r="S18" s="937"/>
      <c r="T18" s="478">
        <f>SUM(T6:T17)</f>
        <v>4750</v>
      </c>
      <c r="U18" s="684">
        <f>SUM(U6:U8)</f>
        <v>0</v>
      </c>
      <c r="V18" s="936" t="s">
        <v>5</v>
      </c>
      <c r="W18" s="936"/>
      <c r="X18" s="936"/>
      <c r="Y18" s="549">
        <f>SUM(Y6:Y7)+SUM(Y9:Y10)</f>
        <v>4450</v>
      </c>
      <c r="Z18" s="483">
        <f>SUM(Z6:Z10)</f>
        <v>0</v>
      </c>
      <c r="AA18" s="1062"/>
      <c r="AB18" s="1063"/>
      <c r="AC18" s="486"/>
    </row>
    <row r="19" spans="2:35" ht="27.75" customHeight="1">
      <c r="B19" s="2"/>
      <c r="C19" s="942" t="s">
        <v>360</v>
      </c>
      <c r="D19" s="942"/>
      <c r="E19" s="942"/>
      <c r="F19" s="943" t="s">
        <v>22</v>
      </c>
      <c r="G19" s="943"/>
      <c r="H19" s="944">
        <f>SUM(E31+J31+O31+T31+Y31)</f>
        <v>13800</v>
      </c>
      <c r="I19" s="943"/>
      <c r="J19" s="164" t="s">
        <v>4</v>
      </c>
      <c r="K19" s="164" t="s">
        <v>463</v>
      </c>
      <c r="L19" s="165"/>
      <c r="M19" s="166" t="s">
        <v>306</v>
      </c>
      <c r="N19" s="166"/>
      <c r="O19" s="945">
        <f>SUM(F31+K31+P31+U31+Z31)</f>
        <v>0</v>
      </c>
      <c r="P19" s="946"/>
      <c r="Q19" s="947" t="s">
        <v>4</v>
      </c>
      <c r="R19" s="947"/>
      <c r="S19" s="2"/>
      <c r="T19" s="5"/>
      <c r="U19" s="5"/>
      <c r="V19" s="2"/>
      <c r="W19" s="2"/>
      <c r="X19" s="2"/>
      <c r="Y19" s="2"/>
      <c r="Z19" s="2"/>
      <c r="AA19" s="948"/>
      <c r="AB19" s="948"/>
      <c r="AC19" s="5"/>
      <c r="AD19" s="2"/>
      <c r="AE19" s="2"/>
      <c r="AF19" s="2"/>
      <c r="AG19" s="2"/>
      <c r="AH19" s="2"/>
      <c r="AI19" s="2"/>
    </row>
    <row r="20" spans="2:29" ht="20.25" customHeight="1">
      <c r="B20" s="1031" t="s">
        <v>326</v>
      </c>
      <c r="C20" s="1059"/>
      <c r="D20" s="1059"/>
      <c r="E20" s="1059"/>
      <c r="F20" s="690" t="s">
        <v>310</v>
      </c>
      <c r="G20" s="1031" t="s">
        <v>326</v>
      </c>
      <c r="H20" s="1059"/>
      <c r="I20" s="1059"/>
      <c r="J20" s="1059"/>
      <c r="K20" s="690" t="s">
        <v>310</v>
      </c>
      <c r="L20" s="1031" t="s">
        <v>327</v>
      </c>
      <c r="M20" s="1059"/>
      <c r="N20" s="1059"/>
      <c r="O20" s="1029"/>
      <c r="P20" s="465" t="s">
        <v>310</v>
      </c>
      <c r="Q20" s="1059" t="s">
        <v>328</v>
      </c>
      <c r="R20" s="1059"/>
      <c r="S20" s="1059"/>
      <c r="T20" s="1059"/>
      <c r="U20" s="687" t="s">
        <v>310</v>
      </c>
      <c r="V20" s="935" t="s">
        <v>311</v>
      </c>
      <c r="W20" s="936"/>
      <c r="X20" s="936"/>
      <c r="Y20" s="937"/>
      <c r="Z20" s="324" t="s">
        <v>310</v>
      </c>
      <c r="AA20" s="938" t="s">
        <v>462</v>
      </c>
      <c r="AB20" s="938"/>
      <c r="AC20" s="939"/>
    </row>
    <row r="21" spans="2:29" ht="22.5" customHeight="1">
      <c r="B21" s="490" t="s">
        <v>841</v>
      </c>
      <c r="C21" s="463" t="s">
        <v>266</v>
      </c>
      <c r="D21" s="727" t="s">
        <v>627</v>
      </c>
      <c r="E21" s="532">
        <v>3250</v>
      </c>
      <c r="F21" s="838"/>
      <c r="G21" s="426"/>
      <c r="H21" s="429"/>
      <c r="I21" s="450"/>
      <c r="J21" s="506"/>
      <c r="K21" s="621"/>
      <c r="L21" s="426"/>
      <c r="M21" s="429" t="s">
        <v>531</v>
      </c>
      <c r="N21" s="455" t="s">
        <v>649</v>
      </c>
      <c r="O21" s="541">
        <v>1000</v>
      </c>
      <c r="P21" s="838"/>
      <c r="Q21" s="427"/>
      <c r="R21" s="429" t="s">
        <v>532</v>
      </c>
      <c r="S21" s="430"/>
      <c r="T21" s="814">
        <v>1100</v>
      </c>
      <c r="U21" s="838"/>
      <c r="V21" s="426"/>
      <c r="W21" s="429" t="s">
        <v>533</v>
      </c>
      <c r="X21" s="430"/>
      <c r="Y21" s="550">
        <v>750</v>
      </c>
      <c r="Z21" s="838"/>
      <c r="AA21" s="514"/>
      <c r="AB21" s="458" t="s">
        <v>846</v>
      </c>
      <c r="AC21" s="517"/>
    </row>
    <row r="22" spans="2:29" ht="22.5" customHeight="1">
      <c r="B22" s="405"/>
      <c r="C22" s="414" t="s">
        <v>666</v>
      </c>
      <c r="D22" s="685" t="s">
        <v>630</v>
      </c>
      <c r="E22" s="533">
        <v>2100</v>
      </c>
      <c r="F22" s="836"/>
      <c r="G22" s="405"/>
      <c r="H22" s="414"/>
      <c r="I22" s="415"/>
      <c r="J22" s="581"/>
      <c r="K22" s="842"/>
      <c r="L22" s="405"/>
      <c r="M22" s="414"/>
      <c r="N22" s="417"/>
      <c r="O22" s="542"/>
      <c r="P22" s="598"/>
      <c r="Q22" s="412"/>
      <c r="R22" s="414"/>
      <c r="S22" s="408"/>
      <c r="T22" s="546"/>
      <c r="U22" s="688"/>
      <c r="V22" s="405"/>
      <c r="W22" s="414" t="s">
        <v>534</v>
      </c>
      <c r="X22" s="408"/>
      <c r="Y22" s="551">
        <v>100</v>
      </c>
      <c r="Z22" s="836"/>
      <c r="AA22" s="514"/>
      <c r="AB22" s="458"/>
      <c r="AC22" s="517"/>
    </row>
    <row r="23" spans="2:29" ht="22.5" customHeight="1">
      <c r="B23" s="405"/>
      <c r="C23" s="414" t="s">
        <v>535</v>
      </c>
      <c r="D23" s="444" t="s">
        <v>655</v>
      </c>
      <c r="E23" s="533">
        <v>350</v>
      </c>
      <c r="F23" s="836"/>
      <c r="G23" s="405"/>
      <c r="H23" s="414" t="s">
        <v>536</v>
      </c>
      <c r="I23" s="574" t="s">
        <v>630</v>
      </c>
      <c r="J23" s="546">
        <v>1200</v>
      </c>
      <c r="K23" s="836"/>
      <c r="L23" s="405"/>
      <c r="M23" s="414" t="s">
        <v>537</v>
      </c>
      <c r="N23" s="816" t="s">
        <v>785</v>
      </c>
      <c r="O23" s="542">
        <v>350</v>
      </c>
      <c r="P23" s="836"/>
      <c r="Q23" s="412"/>
      <c r="R23" s="414"/>
      <c r="S23" s="408"/>
      <c r="T23" s="546"/>
      <c r="U23" s="547"/>
      <c r="V23" s="405"/>
      <c r="W23" s="414" t="s">
        <v>538</v>
      </c>
      <c r="X23" s="408"/>
      <c r="Y23" s="551">
        <v>150</v>
      </c>
      <c r="Z23" s="836"/>
      <c r="AA23" s="514"/>
      <c r="AB23" s="457"/>
      <c r="AC23" s="517"/>
    </row>
    <row r="24" spans="2:29" ht="22.5" customHeight="1">
      <c r="B24" s="405"/>
      <c r="C24" s="414"/>
      <c r="D24" s="412"/>
      <c r="E24" s="533"/>
      <c r="F24" s="598"/>
      <c r="G24" s="405"/>
      <c r="H24" s="414" t="s">
        <v>539</v>
      </c>
      <c r="I24" s="574" t="s">
        <v>630</v>
      </c>
      <c r="J24" s="546">
        <v>1200</v>
      </c>
      <c r="K24" s="836"/>
      <c r="L24" s="405"/>
      <c r="M24" s="412"/>
      <c r="N24" s="412"/>
      <c r="O24" s="542"/>
      <c r="P24" s="598"/>
      <c r="Q24" s="412"/>
      <c r="R24" s="414"/>
      <c r="S24" s="408"/>
      <c r="T24" s="576"/>
      <c r="U24" s="688"/>
      <c r="V24" s="405"/>
      <c r="W24" s="414" t="s">
        <v>426</v>
      </c>
      <c r="X24" s="408"/>
      <c r="Y24" s="551">
        <v>350</v>
      </c>
      <c r="Z24" s="836"/>
      <c r="AA24" s="514"/>
      <c r="AB24" s="457"/>
      <c r="AC24" s="517"/>
    </row>
    <row r="25" spans="2:29" ht="22.5" customHeight="1">
      <c r="B25" s="405"/>
      <c r="C25" s="414"/>
      <c r="D25" s="412"/>
      <c r="E25" s="533"/>
      <c r="F25" s="598"/>
      <c r="G25" s="405"/>
      <c r="H25" s="410" t="s">
        <v>540</v>
      </c>
      <c r="I25" s="574" t="s">
        <v>630</v>
      </c>
      <c r="J25" s="546">
        <v>350</v>
      </c>
      <c r="K25" s="836"/>
      <c r="L25" s="405"/>
      <c r="M25" s="412"/>
      <c r="N25" s="412"/>
      <c r="O25" s="542"/>
      <c r="P25" s="536"/>
      <c r="Q25" s="412"/>
      <c r="R25" s="414"/>
      <c r="S25" s="408"/>
      <c r="T25" s="576"/>
      <c r="U25" s="688"/>
      <c r="V25" s="405"/>
      <c r="W25" s="414" t="s">
        <v>541</v>
      </c>
      <c r="X25" s="408"/>
      <c r="Y25" s="551">
        <v>200</v>
      </c>
      <c r="Z25" s="836"/>
      <c r="AA25" s="514"/>
      <c r="AB25" s="457"/>
      <c r="AC25" s="517"/>
    </row>
    <row r="26" spans="2:29" ht="22.5" customHeight="1">
      <c r="B26" s="405"/>
      <c r="C26" s="414"/>
      <c r="D26" s="412"/>
      <c r="E26" s="533"/>
      <c r="F26" s="598"/>
      <c r="G26" s="405"/>
      <c r="H26" s="414" t="s">
        <v>667</v>
      </c>
      <c r="I26" s="443" t="s">
        <v>668</v>
      </c>
      <c r="J26" s="546">
        <v>100</v>
      </c>
      <c r="K26" s="836"/>
      <c r="L26" s="405"/>
      <c r="M26" s="412"/>
      <c r="N26" s="412"/>
      <c r="O26" s="542"/>
      <c r="P26" s="536"/>
      <c r="Q26" s="412"/>
      <c r="R26" s="414"/>
      <c r="S26" s="408"/>
      <c r="T26" s="576"/>
      <c r="U26" s="688"/>
      <c r="V26" s="405"/>
      <c r="W26" s="414"/>
      <c r="X26" s="408"/>
      <c r="Y26" s="551"/>
      <c r="Z26" s="598"/>
      <c r="AA26" s="514"/>
      <c r="AB26" s="457"/>
      <c r="AC26" s="517"/>
    </row>
    <row r="27" spans="2:29" ht="22.5" customHeight="1">
      <c r="B27" s="405"/>
      <c r="C27" s="414"/>
      <c r="D27" s="617"/>
      <c r="E27" s="533"/>
      <c r="F27" s="598"/>
      <c r="G27" s="405"/>
      <c r="H27" s="414" t="s">
        <v>669</v>
      </c>
      <c r="I27" s="574" t="s">
        <v>632</v>
      </c>
      <c r="J27" s="546">
        <v>200</v>
      </c>
      <c r="K27" s="836"/>
      <c r="L27" s="405"/>
      <c r="M27" s="412"/>
      <c r="N27" s="412"/>
      <c r="O27" s="542"/>
      <c r="P27" s="536"/>
      <c r="Q27" s="412"/>
      <c r="R27" s="414"/>
      <c r="S27" s="408"/>
      <c r="T27" s="546"/>
      <c r="U27" s="688"/>
      <c r="V27" s="405"/>
      <c r="W27" s="414"/>
      <c r="X27" s="408"/>
      <c r="Y27" s="551"/>
      <c r="Z27" s="536"/>
      <c r="AA27" s="514"/>
      <c r="AB27" s="457"/>
      <c r="AC27" s="517"/>
    </row>
    <row r="28" spans="2:29" ht="22.5" customHeight="1">
      <c r="B28" s="405"/>
      <c r="C28" s="414"/>
      <c r="D28" s="617"/>
      <c r="E28" s="533"/>
      <c r="F28" s="598"/>
      <c r="G28" s="405"/>
      <c r="H28" s="414" t="s">
        <v>286</v>
      </c>
      <c r="I28" s="574" t="s">
        <v>670</v>
      </c>
      <c r="J28" s="546">
        <v>250</v>
      </c>
      <c r="K28" s="836"/>
      <c r="L28" s="405"/>
      <c r="M28" s="412"/>
      <c r="N28" s="412"/>
      <c r="O28" s="542"/>
      <c r="P28" s="536"/>
      <c r="Q28" s="412"/>
      <c r="R28" s="414"/>
      <c r="S28" s="408"/>
      <c r="T28" s="546"/>
      <c r="U28" s="688"/>
      <c r="V28" s="405"/>
      <c r="W28" s="414"/>
      <c r="X28" s="408"/>
      <c r="Y28" s="551"/>
      <c r="Z28" s="536"/>
      <c r="AA28" s="514"/>
      <c r="AB28" s="457"/>
      <c r="AC28" s="517"/>
    </row>
    <row r="29" spans="2:29" ht="22.5" customHeight="1">
      <c r="B29" s="405"/>
      <c r="C29" s="414"/>
      <c r="D29" s="617"/>
      <c r="E29" s="533"/>
      <c r="F29" s="598"/>
      <c r="G29" s="405"/>
      <c r="H29" s="410" t="s">
        <v>542</v>
      </c>
      <c r="I29" s="574" t="s">
        <v>630</v>
      </c>
      <c r="J29" s="546">
        <v>350</v>
      </c>
      <c r="K29" s="836"/>
      <c r="L29" s="405"/>
      <c r="M29" s="412"/>
      <c r="N29" s="412"/>
      <c r="O29" s="542"/>
      <c r="P29" s="536"/>
      <c r="Q29" s="412"/>
      <c r="R29" s="414"/>
      <c r="S29" s="408"/>
      <c r="T29" s="546"/>
      <c r="U29" s="688"/>
      <c r="V29" s="405"/>
      <c r="W29" s="414"/>
      <c r="X29" s="408"/>
      <c r="Y29" s="551"/>
      <c r="Z29" s="536"/>
      <c r="AA29" s="514"/>
      <c r="AB29" s="457"/>
      <c r="AC29" s="517"/>
    </row>
    <row r="30" spans="2:29" ht="22.5" customHeight="1">
      <c r="B30" s="446"/>
      <c r="C30" s="447"/>
      <c r="D30" s="349"/>
      <c r="E30" s="571"/>
      <c r="F30" s="531"/>
      <c r="G30" s="446"/>
      <c r="H30" s="457" t="s">
        <v>543</v>
      </c>
      <c r="I30" s="686" t="s">
        <v>630</v>
      </c>
      <c r="J30" s="545">
        <v>450</v>
      </c>
      <c r="K30" s="836"/>
      <c r="L30" s="446"/>
      <c r="M30" s="1"/>
      <c r="N30" s="1"/>
      <c r="O30" s="544"/>
      <c r="P30" s="509"/>
      <c r="Q30" s="1"/>
      <c r="R30" s="447"/>
      <c r="S30" s="435"/>
      <c r="T30" s="545"/>
      <c r="U30" s="689"/>
      <c r="V30" s="446"/>
      <c r="W30" s="447"/>
      <c r="X30" s="435"/>
      <c r="Y30" s="550"/>
      <c r="Z30" s="509"/>
      <c r="AA30" s="514"/>
      <c r="AB30" s="457"/>
      <c r="AC30" s="517"/>
    </row>
    <row r="31" spans="2:29" ht="20.25" customHeight="1">
      <c r="B31" s="935" t="s">
        <v>5</v>
      </c>
      <c r="C31" s="936"/>
      <c r="D31" s="936"/>
      <c r="E31" s="535">
        <f>SUM(E21:E30)</f>
        <v>5700</v>
      </c>
      <c r="F31" s="684">
        <f>SUM(F21:F23)</f>
        <v>0</v>
      </c>
      <c r="G31" s="935" t="s">
        <v>5</v>
      </c>
      <c r="H31" s="936"/>
      <c r="I31" s="937"/>
      <c r="J31" s="478">
        <f>SUM(J21:J30)</f>
        <v>4100</v>
      </c>
      <c r="K31" s="684">
        <f>SUM(K23:K30)</f>
        <v>0</v>
      </c>
      <c r="L31" s="935" t="s">
        <v>5</v>
      </c>
      <c r="M31" s="936"/>
      <c r="N31" s="936"/>
      <c r="O31" s="549">
        <f>SUM(O21:O30)</f>
        <v>1350</v>
      </c>
      <c r="P31" s="483">
        <f>SUM(P21:P23)</f>
        <v>0</v>
      </c>
      <c r="Q31" s="936" t="s">
        <v>5</v>
      </c>
      <c r="R31" s="936"/>
      <c r="S31" s="937"/>
      <c r="T31" s="478">
        <f>SUM(T21:T30)</f>
        <v>1100</v>
      </c>
      <c r="U31" s="538">
        <f>SUM(U21:U23)</f>
        <v>0</v>
      </c>
      <c r="V31" s="935" t="s">
        <v>5</v>
      </c>
      <c r="W31" s="936"/>
      <c r="X31" s="937"/>
      <c r="Y31" s="553">
        <f>SUM(Y21:Y30)</f>
        <v>1550</v>
      </c>
      <c r="Z31" s="483">
        <f>SUM(Z21:Z25)</f>
        <v>0</v>
      </c>
      <c r="AA31" s="931"/>
      <c r="AB31" s="931"/>
      <c r="AC31" s="482"/>
    </row>
    <row r="32" spans="2:30" ht="13.5" customHeight="1">
      <c r="B32" s="232" t="s">
        <v>824</v>
      </c>
      <c r="C32" s="172"/>
      <c r="D32" s="1"/>
      <c r="E32" s="545"/>
      <c r="F32" s="845"/>
      <c r="G32" s="1"/>
      <c r="H32" s="1"/>
      <c r="I32" s="1"/>
      <c r="J32" s="545"/>
      <c r="K32" s="846"/>
      <c r="L32" s="1"/>
      <c r="M32" s="1"/>
      <c r="N32" s="1"/>
      <c r="O32" s="545"/>
      <c r="P32" s="507"/>
      <c r="Q32" s="1"/>
      <c r="R32" s="1"/>
      <c r="S32" s="1"/>
      <c r="T32" s="545"/>
      <c r="U32" s="846"/>
      <c r="V32" s="1"/>
      <c r="W32" s="1"/>
      <c r="X32" s="1"/>
      <c r="Y32" s="545"/>
      <c r="Z32" s="507"/>
      <c r="AA32" s="419"/>
      <c r="AB32" s="349"/>
      <c r="AC32" s="8"/>
      <c r="AD32" s="419"/>
    </row>
    <row r="33" spans="2:29" ht="14.25" customHeight="1">
      <c r="B33" s="910" t="s">
        <v>828</v>
      </c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1"/>
    </row>
    <row r="34" spans="2:29" ht="14.25" customHeight="1">
      <c r="B34" s="910" t="s">
        <v>825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911"/>
      <c r="Y34" s="911"/>
      <c r="Z34" s="911"/>
      <c r="AA34" s="911"/>
      <c r="AB34" s="911"/>
      <c r="AC34" s="911"/>
    </row>
    <row r="35" spans="2:29" ht="13.5">
      <c r="B35" s="910" t="s">
        <v>826</v>
      </c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1"/>
    </row>
    <row r="36" spans="2:26" ht="8.25" customHeight="1">
      <c r="B36" s="232"/>
      <c r="C36" s="1"/>
      <c r="D36" s="1"/>
      <c r="E36" s="545"/>
      <c r="F36" s="845"/>
      <c r="G36" s="1"/>
      <c r="H36" s="1"/>
      <c r="I36" s="1"/>
      <c r="J36" s="545"/>
      <c r="K36" s="846"/>
      <c r="L36" s="1"/>
      <c r="M36" s="1"/>
      <c r="N36" s="1"/>
      <c r="O36" s="545"/>
      <c r="P36" s="507"/>
      <c r="Q36" s="1"/>
      <c r="R36" s="1"/>
      <c r="S36" s="1"/>
      <c r="T36" s="545"/>
      <c r="U36" s="846"/>
      <c r="V36" s="1"/>
      <c r="W36" s="1"/>
      <c r="X36" s="1"/>
      <c r="Y36" s="545"/>
      <c r="Z36" s="507"/>
    </row>
    <row r="37" spans="2:30" ht="14.25">
      <c r="B37" s="403" t="s">
        <v>578</v>
      </c>
      <c r="C37" s="2"/>
      <c r="E37" s="2"/>
      <c r="F37" s="2"/>
      <c r="J37" s="2"/>
      <c r="K37" s="2"/>
      <c r="M37" s="2"/>
      <c r="O37" s="2"/>
      <c r="P37" s="2"/>
      <c r="R37" s="1"/>
      <c r="T37" s="462"/>
      <c r="U37" s="5"/>
      <c r="AA37" s="419"/>
      <c r="AB37" s="349" t="str">
        <f>'表紙'!P36</f>
        <v>（2020年10月現在）</v>
      </c>
      <c r="AC37" s="8" t="s">
        <v>579</v>
      </c>
      <c r="AD37" s="419"/>
    </row>
  </sheetData>
  <sheetProtection password="CCCF" sheet="1" selectLockedCells="1"/>
  <mergeCells count="52">
    <mergeCell ref="L20:O20"/>
    <mergeCell ref="AA18:AB18"/>
    <mergeCell ref="B33:AC33"/>
    <mergeCell ref="B34:AC34"/>
    <mergeCell ref="B35:AC35"/>
    <mergeCell ref="AA20:AC20"/>
    <mergeCell ref="V31:X31"/>
    <mergeCell ref="AA31:AB31"/>
    <mergeCell ref="V20:Y20"/>
    <mergeCell ref="B20:E20"/>
    <mergeCell ref="AA19:AB19"/>
    <mergeCell ref="V18:X18"/>
    <mergeCell ref="C19:E19"/>
    <mergeCell ref="F19:G19"/>
    <mergeCell ref="H19:I19"/>
    <mergeCell ref="O19:P19"/>
    <mergeCell ref="Q19:R19"/>
    <mergeCell ref="Q20:T20"/>
    <mergeCell ref="B5:E5"/>
    <mergeCell ref="H7:I7"/>
    <mergeCell ref="Q4:R4"/>
    <mergeCell ref="Q5:T5"/>
    <mergeCell ref="G20:J20"/>
    <mergeCell ref="B18:D18"/>
    <mergeCell ref="G18:I18"/>
    <mergeCell ref="L18:N18"/>
    <mergeCell ref="C4:E4"/>
    <mergeCell ref="B31:D31"/>
    <mergeCell ref="G31:I31"/>
    <mergeCell ref="Q18:S18"/>
    <mergeCell ref="Q31:S31"/>
    <mergeCell ref="L31:N31"/>
    <mergeCell ref="H2:N2"/>
    <mergeCell ref="Q2:V2"/>
    <mergeCell ref="V5:Y5"/>
    <mergeCell ref="G5:J5"/>
    <mergeCell ref="L5:O5"/>
    <mergeCell ref="F4:G4"/>
    <mergeCell ref="E3:G3"/>
    <mergeCell ref="O2:P2"/>
    <mergeCell ref="H4:I4"/>
    <mergeCell ref="Q3:V3"/>
    <mergeCell ref="E2:G2"/>
    <mergeCell ref="W8:Y8"/>
    <mergeCell ref="Z2:AC2"/>
    <mergeCell ref="H3:N3"/>
    <mergeCell ref="O3:P3"/>
    <mergeCell ref="Z3:AB3"/>
    <mergeCell ref="AA5:AC5"/>
    <mergeCell ref="W2:Y2"/>
    <mergeCell ref="W3:Y3"/>
    <mergeCell ref="O4:P4"/>
  </mergeCells>
  <conditionalFormatting sqref="F6">
    <cfRule type="expression" priority="48" dxfId="0" stopIfTrue="1">
      <formula>F6&gt;E6</formula>
    </cfRule>
  </conditionalFormatting>
  <conditionalFormatting sqref="F7">
    <cfRule type="expression" priority="47" dxfId="0" stopIfTrue="1">
      <formula>F7&gt;E7</formula>
    </cfRule>
  </conditionalFormatting>
  <conditionalFormatting sqref="F8">
    <cfRule type="expression" priority="46" dxfId="0" stopIfTrue="1">
      <formula>F8&gt;E8</formula>
    </cfRule>
  </conditionalFormatting>
  <conditionalFormatting sqref="F9">
    <cfRule type="expression" priority="45" dxfId="0" stopIfTrue="1">
      <formula>F9&gt;E9</formula>
    </cfRule>
  </conditionalFormatting>
  <conditionalFormatting sqref="F10">
    <cfRule type="expression" priority="44" dxfId="0" stopIfTrue="1">
      <formula>F10&gt;E10</formula>
    </cfRule>
  </conditionalFormatting>
  <conditionalFormatting sqref="F11">
    <cfRule type="expression" priority="43" dxfId="0" stopIfTrue="1">
      <formula>F11&gt;E11</formula>
    </cfRule>
  </conditionalFormatting>
  <conditionalFormatting sqref="F12">
    <cfRule type="expression" priority="42" dxfId="0" stopIfTrue="1">
      <formula>F12&gt;E12</formula>
    </cfRule>
  </conditionalFormatting>
  <conditionalFormatting sqref="F13">
    <cfRule type="expression" priority="41" dxfId="0" stopIfTrue="1">
      <formula>F13&gt;E13</formula>
    </cfRule>
  </conditionalFormatting>
  <conditionalFormatting sqref="F14">
    <cfRule type="expression" priority="40" dxfId="0" stopIfTrue="1">
      <formula>F14&gt;E14</formula>
    </cfRule>
  </conditionalFormatting>
  <conditionalFormatting sqref="K7">
    <cfRule type="expression" priority="39" dxfId="0" stopIfTrue="1">
      <formula>K7&gt;J7</formula>
    </cfRule>
  </conditionalFormatting>
  <conditionalFormatting sqref="P6">
    <cfRule type="expression" priority="38" dxfId="0" stopIfTrue="1">
      <formula>P6&gt;O6</formula>
    </cfRule>
  </conditionalFormatting>
  <conditionalFormatting sqref="P7">
    <cfRule type="expression" priority="37" dxfId="0" stopIfTrue="1">
      <formula>P7&gt;O7</formula>
    </cfRule>
  </conditionalFormatting>
  <conditionalFormatting sqref="P8">
    <cfRule type="expression" priority="36" dxfId="0" stopIfTrue="1">
      <formula>P8&gt;O8</formula>
    </cfRule>
  </conditionalFormatting>
  <conditionalFormatting sqref="P9">
    <cfRule type="expression" priority="35" dxfId="0" stopIfTrue="1">
      <formula>P9&gt;O9</formula>
    </cfRule>
  </conditionalFormatting>
  <conditionalFormatting sqref="P10">
    <cfRule type="expression" priority="34" dxfId="0" stopIfTrue="1">
      <formula>P10&gt;O10</formula>
    </cfRule>
  </conditionalFormatting>
  <conditionalFormatting sqref="P11">
    <cfRule type="expression" priority="33" dxfId="0" stopIfTrue="1">
      <formula>P11&gt;O11</formula>
    </cfRule>
  </conditionalFormatting>
  <conditionalFormatting sqref="P12">
    <cfRule type="expression" priority="32" dxfId="0" stopIfTrue="1">
      <formula>P12&gt;O12</formula>
    </cfRule>
  </conditionalFormatting>
  <conditionalFormatting sqref="U6">
    <cfRule type="expression" priority="31" dxfId="0" stopIfTrue="1">
      <formula>U6&gt;T6</formula>
    </cfRule>
  </conditionalFormatting>
  <conditionalFormatting sqref="U7">
    <cfRule type="expression" priority="30" dxfId="0" stopIfTrue="1">
      <formula>U7&gt;T7</formula>
    </cfRule>
  </conditionalFormatting>
  <conditionalFormatting sqref="U8">
    <cfRule type="expression" priority="29" dxfId="0" stopIfTrue="1">
      <formula>U8&gt;T8</formula>
    </cfRule>
  </conditionalFormatting>
  <conditionalFormatting sqref="Z6">
    <cfRule type="expression" priority="28" dxfId="0" stopIfTrue="1">
      <formula>Z6&gt;Y6</formula>
    </cfRule>
  </conditionalFormatting>
  <conditionalFormatting sqref="Z7">
    <cfRule type="expression" priority="27" dxfId="0" stopIfTrue="1">
      <formula>Z7&gt;Y7</formula>
    </cfRule>
  </conditionalFormatting>
  <conditionalFormatting sqref="Z8">
    <cfRule type="expression" priority="26" dxfId="0" stopIfTrue="1">
      <formula>Z8&gt;Y8</formula>
    </cfRule>
  </conditionalFormatting>
  <conditionalFormatting sqref="Z10">
    <cfRule type="expression" priority="25" dxfId="0" stopIfTrue="1">
      <formula>Z10&gt;Y10</formula>
    </cfRule>
  </conditionalFormatting>
  <conditionalFormatting sqref="Z11">
    <cfRule type="expression" priority="24" dxfId="0" stopIfTrue="1">
      <formula>Z11&gt;Y11</formula>
    </cfRule>
  </conditionalFormatting>
  <conditionalFormatting sqref="F21">
    <cfRule type="expression" priority="23" dxfId="0" stopIfTrue="1">
      <formula>F21&gt;E21</formula>
    </cfRule>
  </conditionalFormatting>
  <conditionalFormatting sqref="F22">
    <cfRule type="expression" priority="22" dxfId="0" stopIfTrue="1">
      <formula>F22&gt;E22</formula>
    </cfRule>
  </conditionalFormatting>
  <conditionalFormatting sqref="F23">
    <cfRule type="expression" priority="21" dxfId="0" stopIfTrue="1">
      <formula>F23&gt;E23</formula>
    </cfRule>
  </conditionalFormatting>
  <conditionalFormatting sqref="K23">
    <cfRule type="expression" priority="20" dxfId="0" stopIfTrue="1">
      <formula>K23&gt;J23</formula>
    </cfRule>
  </conditionalFormatting>
  <conditionalFormatting sqref="K24">
    <cfRule type="expression" priority="19" dxfId="0" stopIfTrue="1">
      <formula>K24&gt;J24</formula>
    </cfRule>
  </conditionalFormatting>
  <conditionalFormatting sqref="K25">
    <cfRule type="expression" priority="18" dxfId="0" stopIfTrue="1">
      <formula>K25&gt;J25</formula>
    </cfRule>
  </conditionalFormatting>
  <conditionalFormatting sqref="K26">
    <cfRule type="expression" priority="17" dxfId="0" stopIfTrue="1">
      <formula>K26&gt;J26</formula>
    </cfRule>
  </conditionalFormatting>
  <conditionalFormatting sqref="K27">
    <cfRule type="expression" priority="16" dxfId="0" stopIfTrue="1">
      <formula>K27&gt;J27</formula>
    </cfRule>
  </conditionalFormatting>
  <conditionalFormatting sqref="K28">
    <cfRule type="expression" priority="15" dxfId="0" stopIfTrue="1">
      <formula>K28&gt;J28</formula>
    </cfRule>
  </conditionalFormatting>
  <conditionalFormatting sqref="K29">
    <cfRule type="expression" priority="14" dxfId="0" stopIfTrue="1">
      <formula>K29&gt;J29</formula>
    </cfRule>
  </conditionalFormatting>
  <conditionalFormatting sqref="K30">
    <cfRule type="expression" priority="13" dxfId="0" stopIfTrue="1">
      <formula>K30&gt;J30</formula>
    </cfRule>
  </conditionalFormatting>
  <conditionalFormatting sqref="P21">
    <cfRule type="expression" priority="12" dxfId="0" stopIfTrue="1">
      <formula>P21&gt;O21</formula>
    </cfRule>
  </conditionalFormatting>
  <conditionalFormatting sqref="P23">
    <cfRule type="expression" priority="11" dxfId="0" stopIfTrue="1">
      <formula>P23&gt;O23</formula>
    </cfRule>
  </conditionalFormatting>
  <conditionalFormatting sqref="U21">
    <cfRule type="expression" priority="10" dxfId="0" stopIfTrue="1">
      <formula>U21&gt;T21</formula>
    </cfRule>
  </conditionalFormatting>
  <conditionalFormatting sqref="Z21">
    <cfRule type="expression" priority="9" dxfId="0" stopIfTrue="1">
      <formula>Z21&gt;Y21</formula>
    </cfRule>
  </conditionalFormatting>
  <conditionalFormatting sqref="Z22">
    <cfRule type="expression" priority="8" dxfId="0" stopIfTrue="1">
      <formula>Z22&gt;Y22</formula>
    </cfRule>
  </conditionalFormatting>
  <conditionalFormatting sqref="Z23">
    <cfRule type="expression" priority="7" dxfId="0" stopIfTrue="1">
      <formula>Z23&gt;Y23</formula>
    </cfRule>
  </conditionalFormatting>
  <conditionalFormatting sqref="Z24">
    <cfRule type="expression" priority="6" dxfId="0" stopIfTrue="1">
      <formula>Z24&gt;Y24</formula>
    </cfRule>
  </conditionalFormatting>
  <conditionalFormatting sqref="Z9">
    <cfRule type="expression" priority="5" dxfId="0" stopIfTrue="1">
      <formula>Z9&gt;Y9</formula>
    </cfRule>
  </conditionalFormatting>
  <conditionalFormatting sqref="Z7">
    <cfRule type="expression" priority="4" dxfId="0" stopIfTrue="1">
      <formula>Z7&gt;Y7</formula>
    </cfRule>
  </conditionalFormatting>
  <conditionalFormatting sqref="Z9">
    <cfRule type="expression" priority="3" dxfId="0" stopIfTrue="1">
      <formula>Z9&gt;Y9</formula>
    </cfRule>
  </conditionalFormatting>
  <conditionalFormatting sqref="Z10">
    <cfRule type="expression" priority="2" dxfId="0" stopIfTrue="1">
      <formula>Z10&gt;Y10</formula>
    </cfRule>
  </conditionalFormatting>
  <conditionalFormatting sqref="Z8">
    <cfRule type="expression" priority="1" dxfId="0" stopIfTrue="1">
      <formula>Z8&gt;Y8</formula>
    </cfRule>
  </conditionalFormatting>
  <dataValidations count="3">
    <dataValidation operator="lessThanOrEqual" allowBlank="1" showInputMessage="1" showErrorMessage="1" sqref="AA37:IV65536 A37:B65536 C1:Z5 C18:Z20 A1:B31 AA1:IV31 C31:Z32 C36:Z65536 B32:B36"/>
    <dataValidation type="custom" operator="lessThanOrEqual" allowBlank="1" showInputMessage="1" showErrorMessage="1" sqref="F15:F16 U9 P13:P15 U23">
      <formula1>AND(F15&lt;=E15,MOD(F15,50)=0)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4 K7 P6:P12 U6:U8 Z21:Z25 F21:F23 K23:K30 P21 P23 U21 Z6:Z11">
      <formula1>AND(F6&lt;=E6,MOD(F6,50)=0)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2020-08-21T05:06:35Z</cp:lastPrinted>
  <dcterms:created xsi:type="dcterms:W3CDTF">1998-04-23T05:59:54Z</dcterms:created>
  <dcterms:modified xsi:type="dcterms:W3CDTF">2020-09-25T01:40:27Z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