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675" windowWidth="9570" windowHeight="9435" tabRatio="808" activeTab="0"/>
  </bookViews>
  <sheets>
    <sheet name="表紙" sheetId="1" r:id="rId1"/>
    <sheet name="桑名市・いなべ市・員弁郡" sheetId="2" r:id="rId2"/>
    <sheet name="四日市市" sheetId="3" r:id="rId3"/>
    <sheet name="三重郡･亀山市" sheetId="4" r:id="rId4"/>
    <sheet name="鈴鹿市" sheetId="5" r:id="rId5"/>
    <sheet name="津市" sheetId="6" r:id="rId6"/>
    <sheet name="松阪市･多気郡" sheetId="7" r:id="rId7"/>
    <sheet name="度会郡･鳥羽市" sheetId="8" r:id="rId8"/>
    <sheet name="伊勢市" sheetId="9" r:id="rId9"/>
    <sheet name="志摩市･尾鷲市･熊野市" sheetId="10" r:id="rId10"/>
    <sheet name="北牟婁郡･南牟婁郡" sheetId="11" r:id="rId11"/>
    <sheet name="伊賀市" sheetId="12" r:id="rId12"/>
    <sheet name="名張市･新宮市" sheetId="13" r:id="rId13"/>
  </sheets>
  <definedNames>
    <definedName name="_xlnm.Print_Area" localSheetId="0">'表紙'!$A$1:$M$38</definedName>
  </definedNames>
  <calcPr fullCalcOnLoad="1"/>
</workbook>
</file>

<file path=xl/comments2.xml><?xml version="1.0" encoding="utf-8"?>
<comments xmlns="http://schemas.openxmlformats.org/spreadsheetml/2006/main">
  <authors>
    <author>ori</author>
  </authors>
  <commentList>
    <comment ref="I25" authorId="0">
      <text>
        <r>
          <rPr>
            <sz val="9"/>
            <rFont val="ＭＳ Ｐゴシック"/>
            <family val="3"/>
          </rPr>
          <t>8月は第2週ではなく、第1週、
12月は第4週ではなく、第3週
になります。</t>
        </r>
      </text>
    </comment>
    <comment ref="I8" authorId="0">
      <text>
        <r>
          <rPr>
            <sz val="9"/>
            <rFont val="ＭＳ Ｐゴシック"/>
            <family val="3"/>
          </rPr>
          <t>8月は第2週ではなく、第1週、
12月は第4週ではなく、第3週
になります。</t>
        </r>
      </text>
    </comment>
    <comment ref="I34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  <comment ref="I47" authorId="0">
      <text>
        <r>
          <rPr>
            <sz val="9"/>
            <rFont val="ＭＳ Ｐゴシック"/>
            <family val="3"/>
          </rPr>
          <t>8月は第2週ではなく、第1週、
12月は第4週ではなく、第3週
になります。</t>
        </r>
      </text>
    </comment>
  </commentList>
</comments>
</file>

<file path=xl/comments3.xml><?xml version="1.0" encoding="utf-8"?>
<comments xmlns="http://schemas.openxmlformats.org/spreadsheetml/2006/main">
  <authors>
    <author>ori</author>
  </authors>
  <commentList>
    <comment ref="J8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</commentList>
</comments>
</file>

<file path=xl/comments4.xml><?xml version="1.0" encoding="utf-8"?>
<comments xmlns="http://schemas.openxmlformats.org/spreadsheetml/2006/main">
  <authors>
    <author>ori</author>
  </authors>
  <commentList>
    <comment ref="I8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  <comment ref="I27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</commentList>
</comments>
</file>

<file path=xl/comments5.xml><?xml version="1.0" encoding="utf-8"?>
<comments xmlns="http://schemas.openxmlformats.org/spreadsheetml/2006/main">
  <authors>
    <author>ori</author>
  </authors>
  <commentList>
    <comment ref="I8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</commentList>
</comments>
</file>

<file path=xl/comments6.xml><?xml version="1.0" encoding="utf-8"?>
<comments xmlns="http://schemas.openxmlformats.org/spreadsheetml/2006/main">
  <authors>
    <author>ori</author>
  </authors>
  <commentList>
    <comment ref="I8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</commentList>
</comments>
</file>

<file path=xl/comments7.xml><?xml version="1.0" encoding="utf-8"?>
<comments xmlns="http://schemas.openxmlformats.org/spreadsheetml/2006/main">
  <authors>
    <author>ori</author>
  </authors>
  <commentList>
    <comment ref="I8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  <comment ref="I37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</commentList>
</comments>
</file>

<file path=xl/sharedStrings.xml><?xml version="1.0" encoding="utf-8"?>
<sst xmlns="http://schemas.openxmlformats.org/spreadsheetml/2006/main" count="1139" uniqueCount="419">
  <si>
    <t>　三　重　県　市　部　及　び　郡　部</t>
  </si>
  <si>
    <t>折込日</t>
  </si>
  <si>
    <t>広告主</t>
  </si>
  <si>
    <t>サイズ</t>
  </si>
  <si>
    <t>取次店</t>
  </si>
  <si>
    <t>チラシ銘柄</t>
  </si>
  <si>
    <t>部数</t>
  </si>
  <si>
    <t>枚</t>
  </si>
  <si>
    <t>地　区</t>
  </si>
  <si>
    <t>折　　込</t>
  </si>
  <si>
    <t>他紙・未読</t>
  </si>
  <si>
    <t>全域(計)</t>
  </si>
  <si>
    <t>桑名市</t>
  </si>
  <si>
    <t>桑名郡</t>
  </si>
  <si>
    <t>いなべ市</t>
  </si>
  <si>
    <t>員弁郡</t>
  </si>
  <si>
    <t>四日市市</t>
  </si>
  <si>
    <t>三重郡</t>
  </si>
  <si>
    <t>亀山市</t>
  </si>
  <si>
    <t>鈴鹿市</t>
  </si>
  <si>
    <t>津市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</si>
  <si>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</si>
  <si>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</si>
  <si>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</si>
  <si>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</si>
  <si>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</si>
  <si>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</si>
  <si>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</si>
  <si>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</si>
  <si>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</si>
  <si>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</si>
  <si>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</si>
  <si>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</si>
  <si>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</si>
  <si>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配布日</t>
  </si>
  <si>
    <t>　桑　名　市</t>
  </si>
  <si>
    <t>折込</t>
  </si>
  <si>
    <t>全域</t>
  </si>
  <si>
    <t>折　込</t>
  </si>
  <si>
    <t>配　布</t>
  </si>
  <si>
    <t>備　　　　　考</t>
  </si>
  <si>
    <t>店名</t>
  </si>
  <si>
    <t>桑名(永野)</t>
  </si>
  <si>
    <t>桑名南部</t>
  </si>
  <si>
    <t>桑名正和</t>
  </si>
  <si>
    <t>桑名久米</t>
  </si>
  <si>
    <t>大山田団地</t>
  </si>
  <si>
    <t>蓮花寺</t>
  </si>
  <si>
    <t>多度</t>
  </si>
  <si>
    <t>ＡＭ</t>
  </si>
  <si>
    <t>　桑　名　郡</t>
  </si>
  <si>
    <t>折　込</t>
  </si>
  <si>
    <t>木曽岬町</t>
  </si>
  <si>
    <t>木曽岬</t>
  </si>
  <si>
    <t>　い　な　べ　市</t>
  </si>
  <si>
    <t>梅戸井</t>
  </si>
  <si>
    <t>石榑</t>
  </si>
  <si>
    <t>員弁</t>
  </si>
  <si>
    <t>阿下喜</t>
  </si>
  <si>
    <t>員弁治田</t>
  </si>
  <si>
    <t>藤原</t>
  </si>
  <si>
    <t>　員　弁　郡</t>
  </si>
  <si>
    <t>西桑名　　　　ﾈｵﾎﾟﾘｽ</t>
  </si>
  <si>
    <t>(笹尾)</t>
  </si>
  <si>
    <t>　四　日　市　市</t>
  </si>
  <si>
    <t>※1</t>
  </si>
  <si>
    <t>富田(生川)</t>
  </si>
  <si>
    <t>四日市あかつき</t>
  </si>
  <si>
    <t>大矢知</t>
  </si>
  <si>
    <t>四日市羽津</t>
  </si>
  <si>
    <t>あさけが丘</t>
  </si>
  <si>
    <t>四日市あがた</t>
  </si>
  <si>
    <t>四日市保々</t>
  </si>
  <si>
    <t>阿倉川</t>
  </si>
  <si>
    <t>四日市橋北</t>
  </si>
  <si>
    <t>美里ヶ丘　　　　　　　　　三重団地</t>
  </si>
  <si>
    <t>三重平</t>
  </si>
  <si>
    <t>四日市駅西</t>
  </si>
  <si>
    <t>四日市松本</t>
  </si>
  <si>
    <t>四日市中央</t>
  </si>
  <si>
    <t>塩浜</t>
  </si>
  <si>
    <t>采女町</t>
  </si>
  <si>
    <t>※2</t>
  </si>
  <si>
    <t>四日市内部</t>
  </si>
  <si>
    <t>四日市南部</t>
  </si>
  <si>
    <t>四日市波木</t>
  </si>
  <si>
    <t>四日市笹川</t>
  </si>
  <si>
    <t>高花平</t>
  </si>
  <si>
    <t>四日市西部</t>
  </si>
  <si>
    <t>四日市桜</t>
  </si>
  <si>
    <t>三滝台</t>
  </si>
  <si>
    <t>四日市川島</t>
  </si>
  <si>
    <t>坂部</t>
  </si>
  <si>
    <t>四日市生桑</t>
  </si>
  <si>
    <t>三重楠</t>
  </si>
  <si>
    <t>　三　重　郡</t>
  </si>
  <si>
    <t>朝日町</t>
  </si>
  <si>
    <t>伊勢朝日</t>
  </si>
  <si>
    <t>菰野町</t>
  </si>
  <si>
    <t>菰野</t>
  </si>
  <si>
    <t>菰野朝上</t>
  </si>
  <si>
    <t>鵜川原</t>
  </si>
  <si>
    <t>川越町</t>
  </si>
  <si>
    <t>川越南</t>
  </si>
  <si>
    <t>川越北</t>
  </si>
  <si>
    <t>　亀　山　市</t>
  </si>
  <si>
    <t>下ノ庄</t>
  </si>
  <si>
    <t>加太</t>
  </si>
  <si>
    <t>　鈴　鹿　市</t>
  </si>
  <si>
    <t>長太の浦</t>
  </si>
  <si>
    <t>伊勢若松</t>
  </si>
  <si>
    <t>白子</t>
  </si>
  <si>
    <t>鈴鹿旭が丘</t>
  </si>
  <si>
    <t>鈴鹿磯山</t>
  </si>
  <si>
    <t>鈴鹿栄</t>
  </si>
  <si>
    <t>伊勢神戸北部</t>
  </si>
  <si>
    <t>伊勢神戸南部</t>
  </si>
  <si>
    <t>玉垣</t>
  </si>
  <si>
    <t>鈴鹿桜島</t>
  </si>
  <si>
    <t>鈴鹿平田</t>
  </si>
  <si>
    <t>加佐登</t>
  </si>
  <si>
    <t>鈴峰</t>
  </si>
  <si>
    <t>鈴鹿国府</t>
  </si>
  <si>
    <t>　津　市</t>
  </si>
  <si>
    <t>千里ヶ丘</t>
  </si>
  <si>
    <t>豊津上野</t>
  </si>
  <si>
    <t>椋本</t>
  </si>
  <si>
    <t>※3</t>
  </si>
  <si>
    <t>北神山</t>
  </si>
  <si>
    <t>津白塚</t>
  </si>
  <si>
    <t>津一身田</t>
  </si>
  <si>
    <t>豊里ﾈｵﾎﾟﾘｽ</t>
  </si>
  <si>
    <t>津高野尾</t>
  </si>
  <si>
    <t>津西が丘</t>
  </si>
  <si>
    <t>阿漕</t>
  </si>
  <si>
    <t>津橋南</t>
  </si>
  <si>
    <t>南が丘</t>
  </si>
  <si>
    <t>津安東</t>
  </si>
  <si>
    <t>津安濃</t>
  </si>
  <si>
    <t>津片田東</t>
  </si>
  <si>
    <t>津片田西</t>
  </si>
  <si>
    <t>津高茶屋</t>
  </si>
  <si>
    <t>津雲出</t>
  </si>
  <si>
    <t>※</t>
  </si>
  <si>
    <t>久居</t>
  </si>
  <si>
    <t>久居東部</t>
  </si>
  <si>
    <t>久居西部</t>
  </si>
  <si>
    <t>久居南部</t>
  </si>
  <si>
    <t>榊原</t>
  </si>
  <si>
    <t>白山</t>
  </si>
  <si>
    <t>※4</t>
  </si>
  <si>
    <t>家城</t>
  </si>
  <si>
    <t>※４新聞折込のみ</t>
  </si>
  <si>
    <t>※5</t>
  </si>
  <si>
    <t>伊勢竹原</t>
  </si>
  <si>
    <t>※５新聞折込のみ</t>
  </si>
  <si>
    <t>※6</t>
  </si>
  <si>
    <t>八知</t>
  </si>
  <si>
    <t>※６新聞折込のみ</t>
  </si>
  <si>
    <t>※7</t>
  </si>
  <si>
    <t>奥津</t>
  </si>
  <si>
    <t>※７新聞折込のみ</t>
  </si>
  <si>
    <t>　松　阪　市</t>
  </si>
  <si>
    <t>六軒</t>
  </si>
  <si>
    <t>松阪中央</t>
  </si>
  <si>
    <t>松阪大黒田</t>
  </si>
  <si>
    <t>松阪川井町</t>
  </si>
  <si>
    <t>松阪鎌田</t>
  </si>
  <si>
    <t>松阪大平</t>
  </si>
  <si>
    <t>松阪まえのへた</t>
  </si>
  <si>
    <t>松阪桜町</t>
  </si>
  <si>
    <t>松阪櫛田</t>
  </si>
  <si>
    <t>松阪徳和</t>
  </si>
  <si>
    <t>松阪片野橋</t>
  </si>
  <si>
    <t>柿野</t>
  </si>
  <si>
    <t>※片野橋･柿野･飯高は　　　</t>
  </si>
  <si>
    <t>飯高</t>
  </si>
  <si>
    <t>新聞折込のみ</t>
  </si>
  <si>
    <t>　多　気　郡</t>
  </si>
  <si>
    <r>
      <t>※</t>
    </r>
    <r>
      <rPr>
        <sz val="9"/>
        <rFont val="ＭＳ Ｐゴシック"/>
        <family val="3"/>
      </rPr>
      <t>1 多気町</t>
    </r>
  </si>
  <si>
    <t>相可</t>
  </si>
  <si>
    <t>明和</t>
  </si>
  <si>
    <t>三瀬谷</t>
  </si>
  <si>
    <t>宮川村</t>
  </si>
  <si>
    <t>栃原</t>
  </si>
  <si>
    <t>折込日</t>
  </si>
  <si>
    <t>取次店</t>
  </si>
  <si>
    <t>　伊　勢　市</t>
  </si>
  <si>
    <t>折込</t>
  </si>
  <si>
    <t>他紙･未読</t>
  </si>
  <si>
    <t>伊勢市駅前</t>
  </si>
  <si>
    <t>伊勢市厚生</t>
  </si>
  <si>
    <t>伊勢市中央</t>
  </si>
  <si>
    <t>伊勢市北部</t>
  </si>
  <si>
    <t>伊勢市西部</t>
  </si>
  <si>
    <t>伊勢市南部</t>
  </si>
  <si>
    <t>三重小俣</t>
  </si>
  <si>
    <t>大淀</t>
  </si>
  <si>
    <t>田丸</t>
  </si>
  <si>
    <t>度会郡度会町</t>
  </si>
  <si>
    <t>配布日</t>
  </si>
  <si>
    <t>備　　　　考</t>
  </si>
  <si>
    <t>大紀町</t>
  </si>
  <si>
    <t>滝原</t>
  </si>
  <si>
    <t>阿曽</t>
  </si>
  <si>
    <t>大内山</t>
  </si>
  <si>
    <t>柏崎</t>
  </si>
  <si>
    <t>大紀町錦</t>
  </si>
  <si>
    <t>度会郡全域の場合</t>
  </si>
  <si>
    <t>南伊勢町</t>
  </si>
  <si>
    <t>三重中島</t>
  </si>
  <si>
    <t>　内城田､田丸をプラス(伊勢市欄)　　　　　　　　</t>
  </si>
  <si>
    <t>慥柄</t>
  </si>
  <si>
    <t>贄</t>
  </si>
  <si>
    <t>東宮</t>
  </si>
  <si>
    <t>吉津(神前)</t>
  </si>
  <si>
    <t>島津(古和)</t>
  </si>
  <si>
    <t>南勢町東</t>
  </si>
  <si>
    <t>南勢町西</t>
  </si>
  <si>
    <t>度会町</t>
  </si>
  <si>
    <t>※印・・・伊勢市欄</t>
  </si>
  <si>
    <t>玉城町</t>
  </si>
  <si>
    <t>　鳥　羽　市</t>
  </si>
  <si>
    <t>※</t>
  </si>
  <si>
    <t>鳥羽</t>
  </si>
  <si>
    <t>※伊勢新聞含む</t>
  </si>
  <si>
    <t>鳥羽南部</t>
  </si>
  <si>
    <t>　志　摩　市</t>
  </si>
  <si>
    <t>磯部</t>
  </si>
  <si>
    <t>的矢</t>
  </si>
  <si>
    <t>浜島</t>
  </si>
  <si>
    <t>鵜方</t>
  </si>
  <si>
    <t>波切</t>
  </si>
  <si>
    <t>船越</t>
  </si>
  <si>
    <t>布施田</t>
  </si>
  <si>
    <t>　尾　鷲　市</t>
  </si>
  <si>
    <t>尾鷲</t>
  </si>
  <si>
    <t>九鬼</t>
  </si>
  <si>
    <t>三木里</t>
  </si>
  <si>
    <t>賀田</t>
  </si>
  <si>
    <t>　熊　野　市</t>
  </si>
  <si>
    <t>熊野</t>
  </si>
  <si>
    <t>二木島</t>
  </si>
  <si>
    <t>　北　牟　婁　郡</t>
  </si>
  <si>
    <t>紀北町</t>
  </si>
  <si>
    <t>紀伊長島</t>
  </si>
  <si>
    <t>島勝</t>
  </si>
  <si>
    <t>白浦</t>
  </si>
  <si>
    <t>船津</t>
  </si>
  <si>
    <t>相賀</t>
  </si>
  <si>
    <t>引本</t>
  </si>
  <si>
    <t>　南　牟　婁　郡</t>
  </si>
  <si>
    <t>紀宝町</t>
  </si>
  <si>
    <t>鵜殿</t>
  </si>
  <si>
    <t>井田</t>
  </si>
  <si>
    <t>成川</t>
  </si>
  <si>
    <t>上野口</t>
  </si>
  <si>
    <t>　伊　賀　市</t>
  </si>
  <si>
    <t>伊賀上野</t>
  </si>
  <si>
    <t>伊賀上野北部</t>
  </si>
  <si>
    <t>上野南部</t>
  </si>
  <si>
    <t>諏訪丸柱</t>
  </si>
  <si>
    <t>新堂</t>
  </si>
  <si>
    <t>依那古</t>
  </si>
  <si>
    <t>伊賀神戸</t>
  </si>
  <si>
    <t>阿山柘植</t>
  </si>
  <si>
    <t>島ヶ原</t>
  </si>
  <si>
    <t>伊賀山田</t>
  </si>
  <si>
    <t>青山町</t>
  </si>
  <si>
    <t>　名　張　市</t>
  </si>
  <si>
    <t>桔梗ヶ丘</t>
  </si>
  <si>
    <t>市内中心</t>
  </si>
  <si>
    <t>名張</t>
  </si>
  <si>
    <t>つつじヶ丘</t>
  </si>
  <si>
    <t>名張東部</t>
  </si>
  <si>
    <t>　新　宮　市</t>
  </si>
  <si>
    <t>新宮</t>
  </si>
  <si>
    <t>※１　三輪崎含む</t>
  </si>
  <si>
    <t>亀山北部</t>
  </si>
  <si>
    <t>亀山中央</t>
  </si>
  <si>
    <t>亀山南部</t>
  </si>
  <si>
    <t>ＮＳ</t>
  </si>
  <si>
    <t>Ｎ</t>
  </si>
  <si>
    <t>ＮＩ</t>
  </si>
  <si>
    <t>ＮＳＩ</t>
  </si>
  <si>
    <t>ＮＡＭＳＩ</t>
  </si>
  <si>
    <t>ＮＡＭＩ</t>
  </si>
  <si>
    <t>ＮＭ</t>
  </si>
  <si>
    <t>ＮＳ</t>
  </si>
  <si>
    <t>Ｎ</t>
  </si>
  <si>
    <t>ＮＩ</t>
  </si>
  <si>
    <t>ＮＭＳＩ</t>
  </si>
  <si>
    <t>ＮＭＳ</t>
  </si>
  <si>
    <t>ＮＭＳＩ</t>
  </si>
  <si>
    <t>ＮＭＩ</t>
  </si>
  <si>
    <t>ＮＭＩ</t>
  </si>
  <si>
    <t>Ｓ</t>
  </si>
  <si>
    <t>ＭＳ</t>
  </si>
  <si>
    <t>Ｍ</t>
  </si>
  <si>
    <t>ＮＡＳＩ</t>
  </si>
  <si>
    <t>ＳＩ</t>
  </si>
  <si>
    <t>AMＩ</t>
  </si>
  <si>
    <t>ＮAMＩ</t>
  </si>
  <si>
    <t>AMＳＩ</t>
  </si>
  <si>
    <t>ＮＡＩ</t>
  </si>
  <si>
    <t>ＡＭＳＩ</t>
  </si>
  <si>
    <t>Ｉ</t>
  </si>
  <si>
    <t>ＡＭＳＩ</t>
  </si>
  <si>
    <t>ＡＭ</t>
  </si>
  <si>
    <t>四日市市全域の場合
鈴鹿市加佐登</t>
  </si>
  <si>
    <t>３００枚をプラス</t>
  </si>
  <si>
    <t>亀山市全域の場合</t>
  </si>
  <si>
    <t>※１…四日市市３００枚含む</t>
  </si>
  <si>
    <t>津市全域の場合</t>
  </si>
  <si>
    <t>亀山市亀山南部 
　　　　５０枚をプラス</t>
  </si>
  <si>
    <t>ＩＳ</t>
  </si>
  <si>
    <t>ＩＳ</t>
  </si>
  <si>
    <t>合計</t>
  </si>
  <si>
    <t>松阪市全域の場合　　　　　</t>
  </si>
  <si>
    <t>一身田団地　　豊野団地</t>
  </si>
  <si>
    <t>実施部数</t>
  </si>
  <si>
    <t>店数</t>
  </si>
  <si>
    <t>備考欄</t>
  </si>
  <si>
    <t>中日新聞</t>
  </si>
  <si>
    <t>地区</t>
  </si>
  <si>
    <t>※2</t>
  </si>
  <si>
    <t>※1</t>
  </si>
  <si>
    <t>※１多気郡多気町</t>
  </si>
  <si>
    <t>　　　１,０００枚含む</t>
  </si>
  <si>
    <t>※１多気町全域の場合</t>
  </si>
  <si>
    <t>度会郡大紀町滝原１００枚ﾌﾟﾗｽ</t>
  </si>
  <si>
    <t>※１多気郡大台町１００枚含む</t>
  </si>
  <si>
    <t>※1</t>
  </si>
  <si>
    <t>※2</t>
  </si>
  <si>
    <t>※１新聞折込のみ
　　亀山市５０枚含む</t>
  </si>
  <si>
    <t>※２新聞折込のみ</t>
  </si>
  <si>
    <t>※３新聞折込のみ</t>
  </si>
  <si>
    <t>度　会　郡</t>
  </si>
  <si>
    <t>わたらい</t>
  </si>
  <si>
    <t>明和</t>
  </si>
  <si>
    <t>Ｎ</t>
  </si>
  <si>
    <t>Ｎ</t>
  </si>
  <si>
    <t>明和町</t>
  </si>
  <si>
    <t>桔梗が丘・美旗</t>
  </si>
  <si>
    <t>津橋北</t>
  </si>
  <si>
    <t>津新町</t>
  </si>
  <si>
    <r>
      <t>津</t>
    </r>
    <r>
      <rPr>
        <sz val="9"/>
        <rFont val="ＭＳ Ｐゴシック"/>
        <family val="3"/>
      </rPr>
      <t>（大光堂）</t>
    </r>
  </si>
  <si>
    <t>他紙・未読</t>
  </si>
  <si>
    <t>中日新聞</t>
  </si>
  <si>
    <t>ポスティング</t>
  </si>
  <si>
    <t>ﾎﾟｽﾃｨﾝｸﾞ</t>
  </si>
  <si>
    <t>基本部数</t>
  </si>
  <si>
    <t>○／〇</t>
  </si>
  <si>
    <t>第2／第4</t>
  </si>
  <si>
    <t>○／〇</t>
  </si>
  <si>
    <t>×／〇</t>
  </si>
  <si>
    <t>×／〇</t>
  </si>
  <si>
    <t>ポスティング</t>
  </si>
  <si>
    <t>実施週</t>
  </si>
  <si>
    <t>御　　　浜   　        　熊野南部</t>
  </si>
  <si>
    <t>ＮS</t>
  </si>
  <si>
    <t>ＮSＩ</t>
  </si>
  <si>
    <t>ＮＡＭＳＩ</t>
  </si>
  <si>
    <t>伊勢中川</t>
  </si>
  <si>
    <t>多気郡相可５００枚をﾌﾟﾗｽ</t>
  </si>
  <si>
    <t>※１　多気郡明和町</t>
  </si>
  <si>
    <t>桑名中央</t>
  </si>
  <si>
    <t>桑名長島</t>
  </si>
  <si>
    <t>ＮＡＭ  YＳＩ</t>
  </si>
  <si>
    <t>伊勢市東部</t>
  </si>
  <si>
    <t>ＮＳ</t>
  </si>
  <si>
    <t>深谷</t>
  </si>
  <si>
    <t>　　　他紙・未読は松阪市のみ配布</t>
  </si>
  <si>
    <t>※印・・・伊勢市欄</t>
  </si>
  <si>
    <t>※2</t>
  </si>
  <si>
    <t>※２松阪市５００枚を含む</t>
  </si>
  <si>
    <t>※3大台町</t>
  </si>
  <si>
    <t>※３大台町全域の場合</t>
  </si>
  <si>
    <t>※４※５度会郡大紀町の一部を含む</t>
  </si>
  <si>
    <t>※１　津市５０枚含む</t>
  </si>
  <si>
    <t>津一志</t>
  </si>
  <si>
    <t>ＮＳ</t>
  </si>
  <si>
    <t>ＮＡＭＹＳＩ</t>
  </si>
  <si>
    <t>ＮＡＭＹＳＩ</t>
  </si>
  <si>
    <t>【お願い】</t>
  </si>
  <si>
    <t>※その他ご不明な点につきましては、直接お尋ね頂くか、弊社の「折込広告取扱基準」をご確認の上お申込み下さい。</t>
  </si>
  <si>
    <t>①折込広告は、発送配布の都合上、50枚を単位としてお取扱い致します。　</t>
  </si>
  <si>
    <t>②弊社は、日本新聞協会の「折込広告の取扱基準」及び新聞社の「広告掲載基準」を参考として、
折込広告取扱基準を設けております。</t>
  </si>
  <si>
    <t>③自然災害によりライフラインや通信網、輸送ルートが遮断された場合は指定日に折込が出来ない場合があります。</t>
  </si>
  <si>
    <t>　（その場合、折込会社と新聞販売店は一切の責任を負うことは出来ません。）</t>
  </si>
  <si>
    <t>山城</t>
  </si>
  <si>
    <t>※２…亀山市６００枚含む</t>
  </si>
  <si>
    <t>津市椋本 ５０枚をプラス
鈴鹿市鈴峰６００枚をプラス</t>
  </si>
  <si>
    <t>９５０枚含む</t>
  </si>
  <si>
    <t>　　伊勢市大淀９５０枚をプラス</t>
  </si>
  <si>
    <t>ＮI</t>
  </si>
  <si>
    <t>四日市常磐</t>
  </si>
  <si>
    <t>　松阪市松阪片野橋１,０００をプラス
　度会郡田丸１００枚をプラス</t>
  </si>
  <si>
    <t>※２　伊勢市９００枚含む
　　　 多気郡多気町１００枚含む</t>
  </si>
  <si>
    <t>第2／第4</t>
  </si>
  <si>
    <t>※8月は第2週ではなく第1週、12月は第4週ではなく第3週実施になります。</t>
  </si>
  <si>
    <t>※12月は第4週ではなく、第3週実施になります。</t>
  </si>
  <si>
    <t>※12月は第4週ではなく、第3週実施になります。</t>
  </si>
  <si>
    <t>※12月は第4週ではなく、第3週実施になります。</t>
  </si>
  <si>
    <t>※12月は第4週ではなく、第3週実施になります。</t>
  </si>
  <si>
    <t>※１ 富洲原地区　　
　　　　　　（一部川越南）</t>
  </si>
  <si>
    <t>※3／〇</t>
  </si>
  <si>
    <t>※３ 第2の全域配布部数は、</t>
  </si>
  <si>
    <t>東員町（※１）</t>
  </si>
  <si>
    <t>※２ 東員町６００枚含む　　</t>
  </si>
  <si>
    <t>　　　　１,０００枚（東員町のみ）</t>
  </si>
  <si>
    <t>　　四日市保々１,０００枚プラス</t>
  </si>
  <si>
    <t>※１ 東員町全域（全域配布）の場合、</t>
  </si>
  <si>
    <t>NMSＩ</t>
  </si>
  <si>
    <t>※２　鈴鹿市５００枚含む</t>
  </si>
  <si>
    <t>※３　新聞折込のみ</t>
  </si>
  <si>
    <r>
      <t>鈴鹿市全域の場合</t>
    </r>
    <r>
      <rPr>
        <sz val="10"/>
        <rFont val="ＭＳ Ｐゴシック"/>
        <family val="3"/>
      </rPr>
      <t xml:space="preserve">
亀山市下ノ庄　５００枚をプラス</t>
    </r>
  </si>
  <si>
    <t>※３　明和町全域の場合</t>
  </si>
  <si>
    <t>※3 明和町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</si>
</sst>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);[Red]\(#,##0\)"/>
    <numFmt numFmtId="178" formatCode="0;0;"/>
    <numFmt numFmtId="179" formatCode="#,##0_ "/>
    <numFmt numFmtId="180" formatCode="#,##0\ ;[Red]\-#,##0;"/>
    <numFmt numFmtId="181" formatCode="#,##0_ ;[Red]\-#,##0;"/>
    <numFmt numFmtId="182" formatCode="#,##0&quot;枚&quot;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5"/>
      <name val="ＭＳ Ｐゴシック"/>
      <family val="3"/>
    </font>
    <font>
      <sz val="8.5"/>
      <name val="ＭＳ Ｐゴシック"/>
      <family val="3"/>
    </font>
    <font>
      <b/>
      <sz val="16"/>
      <name val="ＭＳ Ｐゴシック"/>
      <family val="3"/>
    </font>
    <font>
      <sz val="9"/>
      <name val="Century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9.5"/>
      <name val="ＭＳ Ｐゴシック"/>
      <family val="3"/>
    </font>
    <font>
      <b/>
      <sz val="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 style="thin"/>
      <top style="hair"/>
      <bottom style="hair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hair"/>
      <bottom>
        <color indexed="63"/>
      </bottom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 style="thin"/>
      <top style="hair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double"/>
    </border>
    <border diagonalDown="1">
      <left style="hair"/>
      <right style="thin"/>
      <top style="hair"/>
      <bottom style="hair"/>
      <diagonal style="hair"/>
    </border>
    <border diagonalDown="1">
      <left style="hair"/>
      <right style="thin"/>
      <top style="hair"/>
      <bottom style="double"/>
      <diagonal style="hair"/>
    </border>
    <border diagonalDown="1">
      <left style="thin"/>
      <right style="hair"/>
      <top style="hair"/>
      <bottom style="hair"/>
      <diagonal style="thin"/>
    </border>
    <border diagonalDown="1">
      <left style="thin"/>
      <right style="hair"/>
      <top style="hair"/>
      <bottom style="double"/>
      <diagonal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 diagonalDown="1">
      <left style="thin"/>
      <right>
        <color indexed="63"/>
      </right>
      <top style="hair"/>
      <bottom style="hair"/>
      <diagonal style="thin"/>
    </border>
    <border diagonalDown="1">
      <left>
        <color indexed="63"/>
      </left>
      <right>
        <color indexed="63"/>
      </right>
      <top style="hair"/>
      <bottom style="hair"/>
      <diagonal style="thin"/>
    </border>
    <border diagonalDown="1">
      <left>
        <color indexed="63"/>
      </left>
      <right style="thin"/>
      <top style="hair"/>
      <bottom style="hair"/>
      <diagonal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 style="thin"/>
      <top style="hair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thin"/>
      <top>
        <color indexed="63"/>
      </top>
      <bottom style="hair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 style="thin"/>
      <right style="thin"/>
      <top>
        <color indexed="63"/>
      </top>
      <bottom style="hair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shrinkToFi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80" fontId="5" fillId="0" borderId="0" xfId="0" applyNumberFormat="1" applyFont="1" applyFill="1" applyBorder="1" applyAlignment="1">
      <alignment horizontal="distributed" vertical="center"/>
    </xf>
    <xf numFmtId="179" fontId="10" fillId="0" borderId="2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80" fontId="5" fillId="0" borderId="24" xfId="0" applyNumberFormat="1" applyFont="1" applyFill="1" applyBorder="1" applyAlignment="1">
      <alignment horizontal="distributed" vertical="center"/>
    </xf>
    <xf numFmtId="0" fontId="0" fillId="0" borderId="24" xfId="0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24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79" fontId="4" fillId="0" borderId="11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distributed" vertical="center"/>
    </xf>
    <xf numFmtId="0" fontId="0" fillId="0" borderId="26" xfId="0" applyFill="1" applyBorder="1" applyAlignment="1">
      <alignment/>
    </xf>
    <xf numFmtId="179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81" fontId="5" fillId="0" borderId="27" xfId="48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179" fontId="4" fillId="0" borderId="29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5" fillId="0" borderId="37" xfId="0" applyFont="1" applyFill="1" applyBorder="1" applyAlignment="1">
      <alignment horizontal="distributed" vertical="center"/>
    </xf>
    <xf numFmtId="179" fontId="10" fillId="0" borderId="38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9" fontId="10" fillId="0" borderId="41" xfId="0" applyNumberFormat="1" applyFont="1" applyFill="1" applyBorder="1" applyAlignment="1">
      <alignment horizontal="right" vertical="center"/>
    </xf>
    <xf numFmtId="179" fontId="10" fillId="0" borderId="42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16" xfId="0" applyFill="1" applyBorder="1" applyAlignment="1">
      <alignment horizontal="distributed" vertical="center"/>
    </xf>
    <xf numFmtId="179" fontId="10" fillId="0" borderId="16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top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0" fontId="16" fillId="0" borderId="24" xfId="0" applyNumberFormat="1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right" vertical="center"/>
    </xf>
    <xf numFmtId="180" fontId="17" fillId="0" borderId="24" xfId="0" applyNumberFormat="1" applyFont="1" applyFill="1" applyBorder="1" applyAlignment="1">
      <alignment horizontal="distributed" vertical="center"/>
    </xf>
    <xf numFmtId="180" fontId="5" fillId="0" borderId="24" xfId="0" applyNumberFormat="1" applyFont="1" applyFill="1" applyBorder="1" applyAlignment="1">
      <alignment vertical="center" shrinkToFit="1"/>
    </xf>
    <xf numFmtId="0" fontId="1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77" fontId="10" fillId="0" borderId="24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177" fontId="10" fillId="0" borderId="24" xfId="0" applyNumberFormat="1" applyFont="1" applyFill="1" applyBorder="1" applyAlignment="1">
      <alignment horizontal="right" vertical="center" shrinkToFit="1"/>
    </xf>
    <xf numFmtId="179" fontId="10" fillId="0" borderId="2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top"/>
    </xf>
    <xf numFmtId="0" fontId="0" fillId="0" borderId="11" xfId="0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7" fillId="0" borderId="26" xfId="0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distributed" vertical="center"/>
    </xf>
    <xf numFmtId="177" fontId="10" fillId="0" borderId="42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distributed" vertical="center" shrinkToFit="1"/>
    </xf>
    <xf numFmtId="0" fontId="7" fillId="0" borderId="34" xfId="0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center" vertical="center" wrapText="1"/>
    </xf>
    <xf numFmtId="177" fontId="10" fillId="0" borderId="34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179" fontId="4" fillId="0" borderId="34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181" fontId="5" fillId="0" borderId="47" xfId="48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180" fontId="5" fillId="0" borderId="46" xfId="0" applyNumberFormat="1" applyFont="1" applyFill="1" applyBorder="1" applyAlignment="1">
      <alignment horizontal="distributed" vertical="center"/>
    </xf>
    <xf numFmtId="179" fontId="10" fillId="0" borderId="49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distributed" vertical="center"/>
    </xf>
    <xf numFmtId="180" fontId="5" fillId="0" borderId="24" xfId="0" applyNumberFormat="1" applyFont="1" applyFill="1" applyBorder="1" applyAlignment="1">
      <alignment horizontal="distributed" vertical="center" shrinkToFit="1"/>
    </xf>
    <xf numFmtId="180" fontId="5" fillId="0" borderId="24" xfId="0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179" fontId="10" fillId="0" borderId="42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17" fillId="0" borderId="48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180" fontId="7" fillId="0" borderId="41" xfId="0" applyNumberFormat="1" applyFont="1" applyFill="1" applyBorder="1" applyAlignment="1">
      <alignment horizontal="distributed" vertical="center"/>
    </xf>
    <xf numFmtId="177" fontId="10" fillId="0" borderId="41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179" fontId="10" fillId="0" borderId="39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 shrinkToFit="1"/>
    </xf>
    <xf numFmtId="180" fontId="5" fillId="0" borderId="52" xfId="0" applyNumberFormat="1" applyFont="1" applyFill="1" applyBorder="1" applyAlignment="1">
      <alignment horizontal="distributed" vertical="center"/>
    </xf>
    <xf numFmtId="179" fontId="10" fillId="0" borderId="53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horizontal="center" vertical="center"/>
    </xf>
    <xf numFmtId="0" fontId="0" fillId="0" borderId="53" xfId="0" applyFill="1" applyBorder="1" applyAlignment="1">
      <alignment/>
    </xf>
    <xf numFmtId="0" fontId="0" fillId="0" borderId="49" xfId="0" applyFill="1" applyBorder="1" applyAlignment="1">
      <alignment/>
    </xf>
    <xf numFmtId="0" fontId="9" fillId="0" borderId="54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9" fontId="10" fillId="0" borderId="23" xfId="0" applyNumberFormat="1" applyFont="1" applyFill="1" applyBorder="1" applyAlignment="1">
      <alignment vertical="center"/>
    </xf>
    <xf numFmtId="179" fontId="10" fillId="0" borderId="24" xfId="0" applyNumberFormat="1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29" xfId="0" applyFill="1" applyBorder="1" applyAlignment="1">
      <alignment horizontal="center"/>
    </xf>
    <xf numFmtId="179" fontId="4" fillId="0" borderId="2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top" shrinkToFit="1"/>
    </xf>
    <xf numFmtId="0" fontId="0" fillId="0" borderId="54" xfId="0" applyFill="1" applyBorder="1" applyAlignment="1">
      <alignment horizontal="right"/>
    </xf>
    <xf numFmtId="0" fontId="0" fillId="0" borderId="37" xfId="0" applyFill="1" applyBorder="1" applyAlignment="1">
      <alignment horizontal="distributed" vertical="center" shrinkToFit="1"/>
    </xf>
    <xf numFmtId="0" fontId="0" fillId="0" borderId="24" xfId="0" applyFill="1" applyBorder="1" applyAlignment="1">
      <alignment horizontal="distributed" vertical="center" shrinkToFit="1"/>
    </xf>
    <xf numFmtId="0" fontId="0" fillId="0" borderId="41" xfId="0" applyFill="1" applyBorder="1" applyAlignment="1">
      <alignment horizontal="distributed" vertical="center" shrinkToFit="1"/>
    </xf>
    <xf numFmtId="179" fontId="10" fillId="0" borderId="41" xfId="0" applyNumberFormat="1" applyFont="1" applyFill="1" applyBorder="1" applyAlignment="1">
      <alignment vertical="center"/>
    </xf>
    <xf numFmtId="0" fontId="0" fillId="0" borderId="50" xfId="0" applyFill="1" applyBorder="1" applyAlignment="1">
      <alignment/>
    </xf>
    <xf numFmtId="0" fontId="5" fillId="0" borderId="24" xfId="0" applyFont="1" applyFill="1" applyBorder="1" applyAlignment="1">
      <alignment horizontal="distributed" vertical="center" shrinkToFit="1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 horizontal="distributed" vertical="center" shrinkToFit="1"/>
    </xf>
    <xf numFmtId="0" fontId="11" fillId="0" borderId="26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distributed" vertical="center" shrinkToFit="1"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4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distributed" vertical="center"/>
    </xf>
    <xf numFmtId="0" fontId="0" fillId="0" borderId="58" xfId="0" applyFill="1" applyBorder="1" applyAlignment="1">
      <alignment/>
    </xf>
    <xf numFmtId="0" fontId="12" fillId="0" borderId="16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/>
    </xf>
    <xf numFmtId="179" fontId="10" fillId="0" borderId="1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0" fillId="0" borderId="41" xfId="0" applyFill="1" applyBorder="1" applyAlignment="1">
      <alignment/>
    </xf>
    <xf numFmtId="0" fontId="9" fillId="0" borderId="42" xfId="0" applyFont="1" applyFill="1" applyBorder="1" applyAlignment="1">
      <alignment/>
    </xf>
    <xf numFmtId="179" fontId="10" fillId="0" borderId="13" xfId="0" applyNumberFormat="1" applyFont="1" applyFill="1" applyBorder="1" applyAlignment="1">
      <alignment horizontal="right" vertical="center"/>
    </xf>
    <xf numFmtId="0" fontId="0" fillId="0" borderId="59" xfId="0" applyFill="1" applyBorder="1" applyAlignment="1">
      <alignment/>
    </xf>
    <xf numFmtId="0" fontId="9" fillId="0" borderId="29" xfId="0" applyFont="1" applyFill="1" applyBorder="1" applyAlignment="1">
      <alignment/>
    </xf>
    <xf numFmtId="179" fontId="4" fillId="0" borderId="30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distributed" vertical="center"/>
    </xf>
    <xf numFmtId="181" fontId="5" fillId="0" borderId="30" xfId="48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distributed" vertical="center"/>
    </xf>
    <xf numFmtId="179" fontId="10" fillId="0" borderId="45" xfId="0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/>
    </xf>
    <xf numFmtId="0" fontId="0" fillId="0" borderId="54" xfId="0" applyFill="1" applyBorder="1" applyAlignment="1">
      <alignment horizontal="right" shrinkToFit="1"/>
    </xf>
    <xf numFmtId="0" fontId="0" fillId="0" borderId="0" xfId="0" applyFill="1" applyBorder="1" applyAlignment="1">
      <alignment horizontal="distributed" vertical="center"/>
    </xf>
    <xf numFmtId="0" fontId="10" fillId="0" borderId="42" xfId="0" applyFont="1" applyFill="1" applyBorder="1" applyAlignment="1">
      <alignment horizontal="distributed" vertical="center"/>
    </xf>
    <xf numFmtId="177" fontId="4" fillId="0" borderId="29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 shrinkToFit="1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29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distributed" vertical="center"/>
    </xf>
    <xf numFmtId="180" fontId="19" fillId="0" borderId="24" xfId="0" applyNumberFormat="1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wrapText="1" shrinkToFit="1"/>
    </xf>
    <xf numFmtId="0" fontId="12" fillId="0" borderId="57" xfId="0" applyFont="1" applyFill="1" applyBorder="1" applyAlignment="1">
      <alignment horizontal="center" vertical="center" wrapText="1" shrinkToFit="1"/>
    </xf>
    <xf numFmtId="0" fontId="12" fillId="0" borderId="61" xfId="0" applyFont="1" applyFill="1" applyBorder="1" applyAlignment="1">
      <alignment horizontal="center" vertical="center" wrapText="1" shrinkToFit="1"/>
    </xf>
    <xf numFmtId="0" fontId="12" fillId="0" borderId="62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57" xfId="0" applyFont="1" applyFill="1" applyBorder="1" applyAlignment="1">
      <alignment vertical="center" wrapText="1" shrinkToFit="1"/>
    </xf>
    <xf numFmtId="0" fontId="12" fillId="0" borderId="31" xfId="0" applyFont="1" applyFill="1" applyBorder="1" applyAlignment="1">
      <alignment horizontal="center" vertical="center" wrapText="1" shrinkToFit="1"/>
    </xf>
    <xf numFmtId="0" fontId="0" fillId="0" borderId="54" xfId="0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vertical="center"/>
    </xf>
    <xf numFmtId="179" fontId="10" fillId="0" borderId="21" xfId="0" applyNumberFormat="1" applyFont="1" applyFill="1" applyBorder="1" applyAlignment="1">
      <alignment horizontal="right" vertical="center"/>
    </xf>
    <xf numFmtId="179" fontId="10" fillId="0" borderId="45" xfId="0" applyNumberFormat="1" applyFont="1" applyFill="1" applyBorder="1" applyAlignment="1">
      <alignment vertical="center"/>
    </xf>
    <xf numFmtId="179" fontId="4" fillId="0" borderId="60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4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181" fontId="13" fillId="0" borderId="0" xfId="48" applyNumberFormat="1" applyFont="1" applyFill="1" applyBorder="1" applyAlignment="1">
      <alignment vertical="top"/>
    </xf>
    <xf numFmtId="181" fontId="13" fillId="0" borderId="15" xfId="48" applyNumberFormat="1" applyFont="1" applyFill="1" applyBorder="1" applyAlignment="1">
      <alignment vertical="top"/>
    </xf>
    <xf numFmtId="0" fontId="0" fillId="0" borderId="17" xfId="0" applyFill="1" applyBorder="1" applyAlignment="1">
      <alignment horizontal="center" vertical="center"/>
    </xf>
    <xf numFmtId="179" fontId="4" fillId="28" borderId="20" xfId="0" applyNumberFormat="1" applyFont="1" applyFill="1" applyBorder="1" applyAlignment="1" applyProtection="1">
      <alignment horizontal="right" vertical="center"/>
      <protection locked="0"/>
    </xf>
    <xf numFmtId="179" fontId="4" fillId="28" borderId="11" xfId="0" applyNumberFormat="1" applyFont="1" applyFill="1" applyBorder="1" applyAlignment="1" applyProtection="1">
      <alignment horizontal="right" vertical="center"/>
      <protection locked="0"/>
    </xf>
    <xf numFmtId="0" fontId="4" fillId="28" borderId="54" xfId="0" applyFont="1" applyFill="1" applyBorder="1" applyAlignment="1" applyProtection="1">
      <alignment horizontal="center" vertical="center"/>
      <protection locked="0"/>
    </xf>
    <xf numFmtId="179" fontId="4" fillId="28" borderId="38" xfId="0" applyNumberFormat="1" applyFont="1" applyFill="1" applyBorder="1" applyAlignment="1" applyProtection="1">
      <alignment horizontal="right" vertical="center"/>
      <protection locked="0"/>
    </xf>
    <xf numFmtId="179" fontId="4" fillId="28" borderId="42" xfId="0" applyNumberFormat="1" applyFont="1" applyFill="1" applyBorder="1" applyAlignment="1" applyProtection="1">
      <alignment horizontal="right" vertical="center"/>
      <protection locked="0"/>
    </xf>
    <xf numFmtId="179" fontId="4" fillId="28" borderId="63" xfId="0" applyNumberFormat="1" applyFont="1" applyFill="1" applyBorder="1" applyAlignment="1" applyProtection="1">
      <alignment horizontal="right" vertical="center"/>
      <protection locked="0"/>
    </xf>
    <xf numFmtId="179" fontId="4" fillId="28" borderId="10" xfId="0" applyNumberFormat="1" applyFont="1" applyFill="1" applyBorder="1" applyAlignment="1" applyProtection="1">
      <alignment horizontal="right" vertical="center"/>
      <protection locked="0"/>
    </xf>
    <xf numFmtId="179" fontId="4" fillId="28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left" vertical="top"/>
    </xf>
    <xf numFmtId="179" fontId="4" fillId="28" borderId="45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shrinkToFit="1"/>
    </xf>
    <xf numFmtId="0" fontId="5" fillId="0" borderId="56" xfId="0" applyFont="1" applyFill="1" applyBorder="1" applyAlignment="1">
      <alignment horizontal="left" vertical="top" shrinkToFit="1"/>
    </xf>
    <xf numFmtId="179" fontId="4" fillId="28" borderId="42" xfId="0" applyNumberFormat="1" applyFont="1" applyFill="1" applyBorder="1" applyAlignment="1" applyProtection="1">
      <alignment horizontal="right" vertical="center"/>
      <protection locked="0"/>
    </xf>
    <xf numFmtId="179" fontId="4" fillId="28" borderId="49" xfId="0" applyNumberFormat="1" applyFont="1" applyFill="1" applyBorder="1" applyAlignment="1" applyProtection="1">
      <alignment horizontal="right" vertical="center"/>
      <protection locked="0"/>
    </xf>
    <xf numFmtId="179" fontId="10" fillId="0" borderId="27" xfId="0" applyNumberFormat="1" applyFont="1" applyFill="1" applyBorder="1" applyAlignment="1">
      <alignment horizontal="right" vertical="center"/>
    </xf>
    <xf numFmtId="0" fontId="4" fillId="28" borderId="54" xfId="0" applyFont="1" applyFill="1" applyBorder="1" applyAlignment="1" applyProtection="1">
      <alignment horizontal="center" vertical="center"/>
      <protection locked="0"/>
    </xf>
    <xf numFmtId="0" fontId="4" fillId="28" borderId="5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horizontal="right" vertical="center" shrinkToFit="1"/>
    </xf>
    <xf numFmtId="179" fontId="10" fillId="0" borderId="27" xfId="0" applyNumberFormat="1" applyFont="1" applyFill="1" applyBorder="1" applyAlignment="1">
      <alignment horizontal="right" vertical="center" shrinkToFit="1"/>
    </xf>
    <xf numFmtId="179" fontId="10" fillId="0" borderId="30" xfId="0" applyNumberFormat="1" applyFont="1" applyFill="1" applyBorder="1" applyAlignment="1">
      <alignment horizontal="right" vertical="center" shrinkToFit="1"/>
    </xf>
    <xf numFmtId="177" fontId="10" fillId="0" borderId="26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/>
    </xf>
    <xf numFmtId="179" fontId="10" fillId="0" borderId="30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/>
    </xf>
    <xf numFmtId="177" fontId="10" fillId="0" borderId="29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179" fontId="4" fillId="28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179" fontId="4" fillId="0" borderId="42" xfId="0" applyNumberFormat="1" applyFont="1" applyFill="1" applyBorder="1" applyAlignment="1" applyProtection="1">
      <alignment horizontal="right" vertical="center"/>
      <protection locked="0"/>
    </xf>
    <xf numFmtId="179" fontId="4" fillId="28" borderId="17" xfId="0" applyNumberFormat="1" applyFont="1" applyFill="1" applyBorder="1" applyAlignment="1" applyProtection="1">
      <alignment horizontal="right" vertical="center"/>
      <protection locked="0"/>
    </xf>
    <xf numFmtId="179" fontId="4" fillId="0" borderId="12" xfId="0" applyNumberFormat="1" applyFont="1" applyFill="1" applyBorder="1" applyAlignment="1" applyProtection="1">
      <alignment horizontal="right" vertical="center"/>
      <protection locked="0"/>
    </xf>
    <xf numFmtId="179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64" xfId="0" applyNumberFormat="1" applyFont="1" applyFill="1" applyBorder="1" applyAlignment="1">
      <alignment horizontal="right" vertical="center" shrinkToFit="1"/>
    </xf>
    <xf numFmtId="177" fontId="6" fillId="0" borderId="65" xfId="0" applyNumberFormat="1" applyFont="1" applyFill="1" applyBorder="1" applyAlignment="1">
      <alignment horizontal="right" vertical="center" shrinkToFit="1"/>
    </xf>
    <xf numFmtId="177" fontId="4" fillId="0" borderId="27" xfId="0" applyNumberFormat="1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7" fontId="4" fillId="0" borderId="35" xfId="0" applyNumberFormat="1" applyFont="1" applyFill="1" applyBorder="1" applyAlignment="1">
      <alignment horizontal="right" vertical="center" shrinkToFit="1"/>
    </xf>
    <xf numFmtId="177" fontId="6" fillId="0" borderId="23" xfId="0" applyNumberFormat="1" applyFont="1" applyFill="1" applyBorder="1" applyAlignment="1">
      <alignment horizontal="right" vertical="center" shrinkToFit="1"/>
    </xf>
    <xf numFmtId="177" fontId="4" fillId="0" borderId="66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20" xfId="0" applyFill="1" applyBorder="1" applyAlignment="1">
      <alignment horizontal="left" vertical="top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right" vertical="center" shrinkToFit="1"/>
    </xf>
    <xf numFmtId="177" fontId="9" fillId="0" borderId="72" xfId="0" applyNumberFormat="1" applyFont="1" applyFill="1" applyBorder="1" applyAlignment="1">
      <alignment horizontal="right" vertical="center" shrinkToFit="1"/>
    </xf>
    <xf numFmtId="177" fontId="9" fillId="0" borderId="73" xfId="0" applyNumberFormat="1" applyFont="1" applyFill="1" applyBorder="1" applyAlignment="1">
      <alignment horizontal="right" vertical="center" shrinkToFit="1"/>
    </xf>
    <xf numFmtId="177" fontId="9" fillId="0" borderId="74" xfId="0" applyNumberFormat="1" applyFont="1" applyFill="1" applyBorder="1" applyAlignment="1">
      <alignment horizontal="right" vertical="center" shrinkToFit="1"/>
    </xf>
    <xf numFmtId="177" fontId="9" fillId="0" borderId="75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177" fontId="6" fillId="0" borderId="76" xfId="0" applyNumberFormat="1" applyFont="1" applyFill="1" applyBorder="1" applyAlignment="1">
      <alignment horizontal="right" vertical="center" shrinkToFit="1"/>
    </xf>
    <xf numFmtId="177" fontId="6" fillId="0" borderId="77" xfId="0" applyNumberFormat="1" applyFont="1" applyFill="1" applyBorder="1" applyAlignment="1">
      <alignment horizontal="right" vertical="center" shrinkToFit="1"/>
    </xf>
    <xf numFmtId="177" fontId="9" fillId="0" borderId="78" xfId="0" applyNumberFormat="1" applyFont="1" applyFill="1" applyBorder="1" applyAlignment="1">
      <alignment horizontal="right" vertical="center" shrinkToFit="1"/>
    </xf>
    <xf numFmtId="177" fontId="9" fillId="0" borderId="79" xfId="0" applyNumberFormat="1" applyFont="1" applyFill="1" applyBorder="1" applyAlignment="1">
      <alignment horizontal="right" vertical="center" shrinkToFit="1"/>
    </xf>
    <xf numFmtId="181" fontId="0" fillId="0" borderId="19" xfId="48" applyNumberFormat="1" applyFont="1" applyFill="1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26" xfId="0" applyFont="1" applyFill="1" applyBorder="1" applyAlignment="1">
      <alignment horizontal="left" vertical="center" indent="1"/>
    </xf>
    <xf numFmtId="177" fontId="9" fillId="0" borderId="80" xfId="0" applyNumberFormat="1" applyFont="1" applyFill="1" applyBorder="1" applyAlignment="1">
      <alignment horizontal="right" vertical="center" shrinkToFit="1"/>
    </xf>
    <xf numFmtId="177" fontId="9" fillId="0" borderId="81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57" xfId="0" applyFont="1" applyFill="1" applyBorder="1" applyAlignment="1">
      <alignment horizontal="center" vertical="center" wrapText="1"/>
    </xf>
    <xf numFmtId="179" fontId="10" fillId="0" borderId="63" xfId="0" applyNumberFormat="1" applyFont="1" applyFill="1" applyBorder="1" applyAlignment="1">
      <alignment horizontal="right" vertical="center"/>
    </xf>
    <xf numFmtId="179" fontId="10" fillId="0" borderId="37" xfId="0" applyNumberFormat="1" applyFont="1" applyFill="1" applyBorder="1" applyAlignment="1">
      <alignment vertical="center"/>
    </xf>
    <xf numFmtId="179" fontId="10" fillId="0" borderId="38" xfId="0" applyNumberFormat="1" applyFont="1" applyFill="1" applyBorder="1" applyAlignment="1">
      <alignment vertical="center"/>
    </xf>
    <xf numFmtId="179" fontId="10" fillId="0" borderId="20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17" fillId="0" borderId="24" xfId="0" applyFont="1" applyFill="1" applyBorder="1" applyAlignment="1">
      <alignment horizontal="center" vertical="center"/>
    </xf>
    <xf numFmtId="177" fontId="10" fillId="0" borderId="3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distributed" vertical="center"/>
    </xf>
    <xf numFmtId="179" fontId="10" fillId="0" borderId="52" xfId="0" applyNumberFormat="1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 wrapText="1"/>
    </xf>
    <xf numFmtId="179" fontId="4" fillId="28" borderId="20" xfId="0" applyNumberFormat="1" applyFont="1" applyFill="1" applyBorder="1" applyAlignment="1" applyProtection="1">
      <alignment horizontal="right" vertical="center"/>
      <protection locked="0"/>
    </xf>
    <xf numFmtId="177" fontId="9" fillId="0" borderId="82" xfId="0" applyNumberFormat="1" applyFont="1" applyFill="1" applyBorder="1" applyAlignment="1">
      <alignment horizontal="right" vertical="center" shrinkToFit="1"/>
    </xf>
    <xf numFmtId="177" fontId="9" fillId="0" borderId="83" xfId="0" applyNumberFormat="1" applyFont="1" applyFill="1" applyBorder="1" applyAlignment="1">
      <alignment horizontal="right" vertical="center" shrinkToFit="1"/>
    </xf>
    <xf numFmtId="177" fontId="6" fillId="0" borderId="84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horizontal="right" vertical="center" shrinkToFit="1"/>
    </xf>
    <xf numFmtId="0" fontId="0" fillId="0" borderId="36" xfId="0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 shrinkToFit="1"/>
    </xf>
    <xf numFmtId="179" fontId="4" fillId="28" borderId="42" xfId="0" applyNumberFormat="1" applyFont="1" applyFill="1" applyBorder="1" applyAlignment="1" applyProtection="1">
      <alignment horizontal="right" vertical="center"/>
      <protection locked="0"/>
    </xf>
    <xf numFmtId="179" fontId="10" fillId="0" borderId="2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79" fontId="10" fillId="0" borderId="37" xfId="0" applyNumberFormat="1" applyFont="1" applyFill="1" applyBorder="1" applyAlignment="1">
      <alignment horizontal="right" vertical="center"/>
    </xf>
    <xf numFmtId="179" fontId="10" fillId="0" borderId="46" xfId="0" applyNumberFormat="1" applyFont="1" applyFill="1" applyBorder="1" applyAlignment="1">
      <alignment horizontal="right" vertical="center"/>
    </xf>
    <xf numFmtId="177" fontId="10" fillId="0" borderId="2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9" xfId="48" applyNumberFormat="1" applyFont="1" applyFill="1" applyBorder="1" applyAlignment="1">
      <alignment vertical="top"/>
    </xf>
    <xf numFmtId="0" fontId="0" fillId="0" borderId="15" xfId="0" applyFill="1" applyBorder="1" applyAlignment="1">
      <alignment horizontal="center"/>
    </xf>
    <xf numFmtId="0" fontId="11" fillId="0" borderId="11" xfId="0" applyFont="1" applyFill="1" applyBorder="1" applyAlignment="1" applyProtection="1">
      <alignment/>
      <protection/>
    </xf>
    <xf numFmtId="179" fontId="4" fillId="0" borderId="40" xfId="0" applyNumberFormat="1" applyFont="1" applyFill="1" applyBorder="1" applyAlignment="1">
      <alignment horizontal="right" vertical="center"/>
    </xf>
    <xf numFmtId="179" fontId="4" fillId="0" borderId="41" xfId="0" applyNumberFormat="1" applyFont="1" applyFill="1" applyBorder="1" applyAlignment="1">
      <alignment horizontal="right" vertical="center"/>
    </xf>
    <xf numFmtId="179" fontId="4" fillId="0" borderId="61" xfId="0" applyNumberFormat="1" applyFont="1" applyFill="1" applyBorder="1" applyAlignment="1">
      <alignment horizontal="right" vertical="center"/>
    </xf>
    <xf numFmtId="177" fontId="10" fillId="0" borderId="46" xfId="0" applyNumberFormat="1" applyFont="1" applyFill="1" applyBorder="1" applyAlignment="1">
      <alignment horizontal="right" vertical="center"/>
    </xf>
    <xf numFmtId="177" fontId="10" fillId="0" borderId="52" xfId="0" applyNumberFormat="1" applyFont="1" applyFill="1" applyBorder="1" applyAlignment="1">
      <alignment horizontal="right" vertical="center"/>
    </xf>
    <xf numFmtId="179" fontId="4" fillId="28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12" fillId="0" borderId="23" xfId="0" applyFont="1" applyFill="1" applyBorder="1" applyAlignment="1" applyProtection="1">
      <alignment horizontal="center" vertical="center" shrinkToFit="1"/>
      <protection/>
    </xf>
    <xf numFmtId="177" fontId="10" fillId="0" borderId="24" xfId="0" applyNumberFormat="1" applyFont="1" applyFill="1" applyBorder="1" applyAlignment="1" applyProtection="1">
      <alignment horizontal="right" vertical="center"/>
      <protection/>
    </xf>
    <xf numFmtId="179" fontId="1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180" fontId="5" fillId="0" borderId="24" xfId="0" applyNumberFormat="1" applyFont="1" applyFill="1" applyBorder="1" applyAlignment="1" applyProtection="1">
      <alignment horizontal="distributed" vertical="center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77" fontId="6" fillId="0" borderId="85" xfId="0" applyNumberFormat="1" applyFont="1" applyFill="1" applyBorder="1" applyAlignment="1">
      <alignment horizontal="right" vertical="center" shrinkToFit="1"/>
    </xf>
    <xf numFmtId="177" fontId="6" fillId="0" borderId="86" xfId="0" applyNumberFormat="1" applyFont="1" applyFill="1" applyBorder="1" applyAlignment="1">
      <alignment horizontal="right" vertical="center" shrinkToFit="1"/>
    </xf>
    <xf numFmtId="177" fontId="6" fillId="0" borderId="87" xfId="0" applyNumberFormat="1" applyFont="1" applyFill="1" applyBorder="1" applyAlignment="1">
      <alignment horizontal="right" vertical="center" shrinkToFit="1"/>
    </xf>
    <xf numFmtId="177" fontId="6" fillId="0" borderId="88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9" fillId="0" borderId="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7" fontId="10" fillId="0" borderId="11" xfId="0" applyNumberFormat="1" applyFont="1" applyFill="1" applyBorder="1" applyAlignment="1">
      <alignment horizontal="right" vertical="center" shrinkToFit="1"/>
    </xf>
    <xf numFmtId="177" fontId="10" fillId="0" borderId="38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12" fillId="0" borderId="23" xfId="0" applyFont="1" applyFill="1" applyBorder="1" applyAlignment="1" applyProtection="1">
      <alignment horizontal="center" vertical="center"/>
      <protection/>
    </xf>
    <xf numFmtId="177" fontId="10" fillId="0" borderId="24" xfId="0" applyNumberFormat="1" applyFont="1" applyFill="1" applyBorder="1" applyAlignment="1" applyProtection="1">
      <alignment horizontal="right" vertical="center" shrinkToFi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distributed" vertical="top"/>
      <protection/>
    </xf>
    <xf numFmtId="0" fontId="0" fillId="0" borderId="2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9" fontId="4" fillId="28" borderId="20" xfId="0" applyNumberFormat="1" applyFont="1" applyFill="1" applyBorder="1" applyAlignment="1" applyProtection="1">
      <alignment horizontal="right" vertical="center"/>
      <protection locked="0"/>
    </xf>
    <xf numFmtId="181" fontId="5" fillId="0" borderId="0" xfId="48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 shrinkToFit="1"/>
    </xf>
    <xf numFmtId="0" fontId="57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28" borderId="36" xfId="0" applyNumberFormat="1" applyFont="1" applyFill="1" applyBorder="1" applyAlignment="1" applyProtection="1">
      <alignment horizontal="right" vertical="center"/>
      <protection locked="0"/>
    </xf>
    <xf numFmtId="179" fontId="4" fillId="28" borderId="37" xfId="0" applyNumberFormat="1" applyFont="1" applyFill="1" applyBorder="1" applyAlignment="1" applyProtection="1">
      <alignment horizontal="right" vertical="center"/>
      <protection locked="0"/>
    </xf>
    <xf numFmtId="179" fontId="4" fillId="28" borderId="18" xfId="0" applyNumberFormat="1" applyFont="1" applyFill="1" applyBorder="1" applyAlignment="1" applyProtection="1">
      <alignment horizontal="right" vertical="center"/>
      <protection locked="0"/>
    </xf>
    <xf numFmtId="179" fontId="10" fillId="0" borderId="19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 shrinkToFit="1"/>
    </xf>
    <xf numFmtId="0" fontId="0" fillId="0" borderId="46" xfId="0" applyFill="1" applyBorder="1" applyAlignment="1">
      <alignment horizontal="distributed" vertical="top"/>
    </xf>
    <xf numFmtId="0" fontId="0" fillId="0" borderId="1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 applyProtection="1">
      <alignment horizontal="center" vertical="center" shrinkToFit="1"/>
      <protection/>
    </xf>
    <xf numFmtId="177" fontId="10" fillId="0" borderId="22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58" fillId="0" borderId="24" xfId="0" applyFon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/>
    </xf>
    <xf numFmtId="55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176" fontId="6" fillId="28" borderId="26" xfId="0" applyNumberFormat="1" applyFont="1" applyFill="1" applyBorder="1" applyAlignment="1" applyProtection="1">
      <alignment horizontal="center" vertical="center"/>
      <protection locked="0"/>
    </xf>
    <xf numFmtId="176" fontId="6" fillId="28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4" fillId="28" borderId="19" xfId="0" applyFont="1" applyFill="1" applyBorder="1" applyAlignment="1" applyProtection="1">
      <alignment horizontal="center" vertical="center" wrapText="1"/>
      <protection locked="0"/>
    </xf>
    <xf numFmtId="0" fontId="4" fillId="28" borderId="15" xfId="0" applyFont="1" applyFill="1" applyBorder="1" applyAlignment="1" applyProtection="1">
      <alignment horizontal="center" vertical="center" wrapText="1"/>
      <protection locked="0"/>
    </xf>
    <xf numFmtId="0" fontId="4" fillId="28" borderId="44" xfId="0" applyFont="1" applyFill="1" applyBorder="1" applyAlignment="1" applyProtection="1">
      <alignment horizontal="center" vertical="center" wrapText="1"/>
      <protection locked="0"/>
    </xf>
    <xf numFmtId="0" fontId="4" fillId="28" borderId="31" xfId="0" applyFont="1" applyFill="1" applyBorder="1" applyAlignment="1" applyProtection="1">
      <alignment horizontal="center" vertical="center" wrapText="1"/>
      <protection locked="0"/>
    </xf>
    <xf numFmtId="178" fontId="0" fillId="0" borderId="20" xfId="0" applyNumberFormat="1" applyFill="1" applyBorder="1" applyAlignment="1">
      <alignment horizontal="center"/>
    </xf>
    <xf numFmtId="0" fontId="14" fillId="28" borderId="44" xfId="0" applyFont="1" applyFill="1" applyBorder="1" applyAlignment="1" applyProtection="1">
      <alignment horizontal="center" vertical="center"/>
      <protection locked="0"/>
    </xf>
    <xf numFmtId="0" fontId="14" fillId="28" borderId="30" xfId="0" applyFont="1" applyFill="1" applyBorder="1" applyAlignment="1" applyProtection="1">
      <alignment horizontal="center" vertical="center"/>
      <protection locked="0"/>
    </xf>
    <xf numFmtId="0" fontId="14" fillId="28" borderId="31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/>
    </xf>
    <xf numFmtId="178" fontId="0" fillId="0" borderId="19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15" xfId="0" applyNumberFormat="1" applyFill="1" applyBorder="1" applyAlignment="1">
      <alignment horizontal="center"/>
    </xf>
    <xf numFmtId="178" fontId="0" fillId="0" borderId="58" xfId="0" applyNumberFormat="1" applyFill="1" applyBorder="1" applyAlignment="1">
      <alignment horizontal="center"/>
    </xf>
    <xf numFmtId="178" fontId="0" fillId="0" borderId="29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 vertical="top"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21" fillId="0" borderId="0" xfId="0" applyNumberFormat="1" applyFont="1" applyFill="1" applyAlignment="1">
      <alignment horizontal="right" vertical="center"/>
    </xf>
    <xf numFmtId="179" fontId="4" fillId="28" borderId="10" xfId="0" applyNumberFormat="1" applyFont="1" applyFill="1" applyBorder="1" applyAlignment="1" applyProtection="1">
      <alignment horizontal="right" vertical="center"/>
      <protection locked="0"/>
    </xf>
    <xf numFmtId="179" fontId="4" fillId="28" borderId="16" xfId="0" applyNumberFormat="1" applyFont="1" applyFill="1" applyBorder="1" applyAlignment="1" applyProtection="1">
      <alignment horizontal="right" vertical="center"/>
      <protection locked="0"/>
    </xf>
    <xf numFmtId="179" fontId="4" fillId="28" borderId="22" xfId="0" applyNumberFormat="1" applyFont="1" applyFill="1" applyBorder="1" applyAlignment="1" applyProtection="1">
      <alignment horizontal="right" vertical="center"/>
      <protection locked="0"/>
    </xf>
    <xf numFmtId="0" fontId="6" fillId="28" borderId="56" xfId="0" applyFont="1" applyFill="1" applyBorder="1" applyAlignment="1" applyProtection="1">
      <alignment horizontal="center" vertical="center" wrapText="1"/>
      <protection locked="0"/>
    </xf>
    <xf numFmtId="0" fontId="6" fillId="28" borderId="54" xfId="0" applyFont="1" applyFill="1" applyBorder="1" applyAlignment="1" applyProtection="1">
      <alignment horizontal="center" vertical="center" wrapText="1"/>
      <protection locked="0"/>
    </xf>
    <xf numFmtId="0" fontId="4" fillId="28" borderId="56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>
      <alignment horizontal="left" vertical="top"/>
    </xf>
    <xf numFmtId="179" fontId="8" fillId="0" borderId="56" xfId="0" applyNumberFormat="1" applyFont="1" applyFill="1" applyBorder="1" applyAlignment="1" applyProtection="1">
      <alignment horizontal="right" vertical="center"/>
      <protection locked="0"/>
    </xf>
    <xf numFmtId="0" fontId="0" fillId="0" borderId="56" xfId="0" applyBorder="1" applyAlignment="1">
      <alignment horizontal="center" vertical="center"/>
    </xf>
    <xf numFmtId="176" fontId="6" fillId="28" borderId="56" xfId="0" applyNumberFormat="1" applyFont="1" applyFill="1" applyBorder="1" applyAlignment="1" applyProtection="1">
      <alignment horizontal="center" vertical="center" shrinkToFit="1"/>
      <protection locked="0"/>
    </xf>
    <xf numFmtId="56" fontId="6" fillId="28" borderId="54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17" xfId="0" applyFont="1" applyFill="1" applyBorder="1" applyAlignment="1" applyProtection="1">
      <alignment horizontal="center" vertical="center" shrinkToFit="1"/>
      <protection locked="0"/>
    </xf>
    <xf numFmtId="0" fontId="6" fillId="28" borderId="54" xfId="0" applyFont="1" applyFill="1" applyBorder="1" applyAlignment="1" applyProtection="1">
      <alignment horizontal="center" vertical="center" shrinkToFit="1"/>
      <protection locked="0"/>
    </xf>
    <xf numFmtId="179" fontId="21" fillId="0" borderId="30" xfId="0" applyNumberFormat="1" applyFont="1" applyFill="1" applyBorder="1" applyAlignment="1">
      <alignment horizontal="right" vertical="center"/>
    </xf>
    <xf numFmtId="179" fontId="4" fillId="28" borderId="12" xfId="0" applyNumberFormat="1" applyFont="1" applyFill="1" applyBorder="1" applyAlignment="1" applyProtection="1">
      <alignment horizontal="right" vertical="center"/>
      <protection locked="0"/>
    </xf>
    <xf numFmtId="179" fontId="4" fillId="28" borderId="24" xfId="0" applyNumberFormat="1" applyFont="1" applyFill="1" applyBorder="1" applyAlignment="1" applyProtection="1">
      <alignment horizontal="right" vertical="center"/>
      <protection locked="0"/>
    </xf>
    <xf numFmtId="179" fontId="4" fillId="28" borderId="23" xfId="0" applyNumberFormat="1" applyFont="1" applyFill="1" applyBorder="1" applyAlignment="1" applyProtection="1">
      <alignment horizontal="right" vertical="center"/>
      <protection locked="0"/>
    </xf>
    <xf numFmtId="179" fontId="0" fillId="0" borderId="32" xfId="0" applyNumberFormat="1" applyFill="1" applyBorder="1" applyAlignment="1">
      <alignment horizontal="center"/>
    </xf>
    <xf numFmtId="179" fontId="0" fillId="0" borderId="33" xfId="0" applyNumberFormat="1" applyFill="1" applyBorder="1" applyAlignment="1">
      <alignment horizontal="center"/>
    </xf>
    <xf numFmtId="179" fontId="0" fillId="0" borderId="43" xfId="0" applyNumberFormat="1" applyFill="1" applyBorder="1" applyAlignment="1">
      <alignment horizont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79" fontId="4" fillId="28" borderId="48" xfId="0" applyNumberFormat="1" applyFont="1" applyFill="1" applyBorder="1" applyAlignment="1" applyProtection="1">
      <alignment horizontal="right" vertical="center"/>
      <protection locked="0"/>
    </xf>
    <xf numFmtId="179" fontId="4" fillId="28" borderId="46" xfId="0" applyNumberFormat="1" applyFont="1" applyFill="1" applyBorder="1" applyAlignment="1" applyProtection="1">
      <alignment horizontal="right" vertical="center"/>
      <protection locked="0"/>
    </xf>
    <xf numFmtId="179" fontId="4" fillId="28" borderId="57" xfId="0" applyNumberFormat="1" applyFont="1" applyFill="1" applyBorder="1" applyAlignment="1" applyProtection="1">
      <alignment horizontal="right" vertical="center"/>
      <protection locked="0"/>
    </xf>
    <xf numFmtId="179" fontId="4" fillId="28" borderId="36" xfId="0" applyNumberFormat="1" applyFont="1" applyFill="1" applyBorder="1" applyAlignment="1" applyProtection="1">
      <alignment horizontal="right" vertical="center"/>
      <protection locked="0"/>
    </xf>
    <xf numFmtId="179" fontId="4" fillId="28" borderId="37" xfId="0" applyNumberFormat="1" applyFont="1" applyFill="1" applyBorder="1" applyAlignment="1" applyProtection="1">
      <alignment horizontal="right" vertical="center"/>
      <protection locked="0"/>
    </xf>
    <xf numFmtId="179" fontId="4" fillId="28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177" fontId="4" fillId="0" borderId="29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179" fontId="8" fillId="0" borderId="56" xfId="0" applyNumberFormat="1" applyFont="1" applyFill="1" applyBorder="1" applyAlignment="1">
      <alignment horizontal="right" vertical="center"/>
    </xf>
    <xf numFmtId="176" fontId="6" fillId="28" borderId="54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0" xfId="48" applyNumberFormat="1" applyFont="1" applyFill="1" applyBorder="1" applyAlignment="1">
      <alignment vertical="top" wrapText="1"/>
    </xf>
    <xf numFmtId="181" fontId="0" fillId="0" borderId="16" xfId="48" applyNumberFormat="1" applyFont="1" applyFill="1" applyBorder="1" applyAlignment="1">
      <alignment vertical="top" wrapText="1"/>
    </xf>
    <xf numFmtId="181" fontId="0" fillId="0" borderId="22" xfId="48" applyNumberFormat="1" applyFont="1" applyFill="1" applyBorder="1" applyAlignment="1">
      <alignment vertical="top" wrapText="1"/>
    </xf>
    <xf numFmtId="181" fontId="0" fillId="0" borderId="19" xfId="48" applyNumberFormat="1" applyFont="1" applyFill="1" applyBorder="1" applyAlignment="1">
      <alignment vertical="top" wrapText="1"/>
    </xf>
    <xf numFmtId="181" fontId="0" fillId="0" borderId="0" xfId="48" applyNumberFormat="1" applyFont="1" applyFill="1" applyBorder="1" applyAlignment="1">
      <alignment vertical="top" wrapText="1"/>
    </xf>
    <xf numFmtId="181" fontId="0" fillId="0" borderId="15" xfId="48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0" fillId="0" borderId="15" xfId="0" applyFont="1" applyFill="1" applyBorder="1" applyAlignment="1">
      <alignment horizontal="left" vertical="top" shrinkToFit="1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24" xfId="0" applyNumberFormat="1" applyFont="1" applyFill="1" applyBorder="1" applyAlignment="1" applyProtection="1">
      <alignment horizontal="right" vertical="center"/>
      <protection/>
    </xf>
    <xf numFmtId="179" fontId="4" fillId="0" borderId="23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Fill="1" applyBorder="1" applyAlignment="1" applyProtection="1">
      <alignment horizontal="center" vertical="center"/>
      <protection/>
    </xf>
    <xf numFmtId="179" fontId="4" fillId="0" borderId="24" xfId="0" applyNumberFormat="1" applyFont="1" applyFill="1" applyBorder="1" applyAlignment="1" applyProtection="1">
      <alignment horizontal="center" vertical="center"/>
      <protection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3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right" vertical="top" wrapText="1"/>
    </xf>
    <xf numFmtId="0" fontId="0" fillId="0" borderId="55" xfId="0" applyFont="1" applyFill="1" applyBorder="1" applyAlignment="1">
      <alignment horizontal="right" vertical="top"/>
    </xf>
    <xf numFmtId="0" fontId="0" fillId="0" borderId="59" xfId="0" applyFont="1" applyFill="1" applyBorder="1" applyAlignment="1">
      <alignment horizontal="right" vertical="top"/>
    </xf>
    <xf numFmtId="179" fontId="4" fillId="28" borderId="14" xfId="0" applyNumberFormat="1" applyFont="1" applyFill="1" applyBorder="1" applyAlignment="1" applyProtection="1">
      <alignment horizontal="right" vertical="center"/>
      <protection locked="0"/>
    </xf>
    <xf numFmtId="179" fontId="4" fillId="28" borderId="56" xfId="0" applyNumberFormat="1" applyFont="1" applyFill="1" applyBorder="1" applyAlignment="1" applyProtection="1">
      <alignment horizontal="right" vertical="center"/>
      <protection locked="0"/>
    </xf>
    <xf numFmtId="179" fontId="4" fillId="28" borderId="54" xfId="0" applyNumberFormat="1" applyFont="1" applyFill="1" applyBorder="1" applyAlignment="1" applyProtection="1">
      <alignment horizontal="right" vertical="center"/>
      <protection locked="0"/>
    </xf>
    <xf numFmtId="181" fontId="15" fillId="0" borderId="10" xfId="48" applyNumberFormat="1" applyFont="1" applyFill="1" applyBorder="1" applyAlignment="1">
      <alignment vertical="top" wrapText="1"/>
    </xf>
    <xf numFmtId="181" fontId="7" fillId="0" borderId="16" xfId="48" applyNumberFormat="1" applyFont="1" applyFill="1" applyBorder="1" applyAlignment="1">
      <alignment vertical="top" wrapText="1"/>
    </xf>
    <xf numFmtId="181" fontId="7" fillId="0" borderId="22" xfId="48" applyNumberFormat="1" applyFont="1" applyFill="1" applyBorder="1" applyAlignment="1">
      <alignment vertical="top" wrapText="1"/>
    </xf>
    <xf numFmtId="181" fontId="7" fillId="0" borderId="19" xfId="48" applyNumberFormat="1" applyFont="1" applyFill="1" applyBorder="1" applyAlignment="1">
      <alignment vertical="top" wrapText="1"/>
    </xf>
    <xf numFmtId="181" fontId="7" fillId="0" borderId="0" xfId="48" applyNumberFormat="1" applyFont="1" applyFill="1" applyBorder="1" applyAlignment="1">
      <alignment vertical="top" wrapText="1"/>
    </xf>
    <xf numFmtId="181" fontId="7" fillId="0" borderId="15" xfId="48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9" fontId="4" fillId="0" borderId="51" xfId="0" applyNumberFormat="1" applyFont="1" applyFill="1" applyBorder="1" applyAlignment="1" applyProtection="1">
      <alignment horizontal="right" vertical="center"/>
      <protection locked="0"/>
    </xf>
    <xf numFmtId="179" fontId="4" fillId="0" borderId="52" xfId="0" applyNumberFormat="1" applyFont="1" applyFill="1" applyBorder="1" applyAlignment="1" applyProtection="1">
      <alignment horizontal="right" vertical="center"/>
      <protection locked="0"/>
    </xf>
    <xf numFmtId="179" fontId="4" fillId="0" borderId="62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179" fontId="4" fillId="0" borderId="43" xfId="0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79" fontId="4" fillId="0" borderId="89" xfId="0" applyNumberFormat="1" applyFont="1" applyFill="1" applyBorder="1" applyAlignment="1">
      <alignment horizontal="right" vertical="center"/>
    </xf>
    <xf numFmtId="179" fontId="4" fillId="0" borderId="90" xfId="0" applyNumberFormat="1" applyFont="1" applyFill="1" applyBorder="1" applyAlignment="1">
      <alignment horizontal="right" vertical="center"/>
    </xf>
    <xf numFmtId="179" fontId="4" fillId="0" borderId="91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1" fontId="0" fillId="0" borderId="19" xfId="48" applyNumberFormat="1" applyFont="1" applyFill="1" applyBorder="1" applyAlignment="1">
      <alignment horizontal="left" vertical="top" wrapText="1"/>
    </xf>
    <xf numFmtId="181" fontId="0" fillId="0" borderId="0" xfId="48" applyNumberFormat="1" applyFont="1" applyFill="1" applyBorder="1" applyAlignment="1">
      <alignment horizontal="left" vertical="top" wrapText="1"/>
    </xf>
    <xf numFmtId="181" fontId="0" fillId="0" borderId="15" xfId="48" applyNumberFormat="1" applyFont="1" applyFill="1" applyBorder="1" applyAlignment="1">
      <alignment horizontal="left" vertical="top" wrapText="1"/>
    </xf>
    <xf numFmtId="181" fontId="0" fillId="0" borderId="19" xfId="48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left" vertical="center"/>
    </xf>
    <xf numFmtId="181" fontId="0" fillId="0" borderId="19" xfId="48" applyNumberFormat="1" applyFont="1" applyFill="1" applyBorder="1" applyAlignment="1">
      <alignment horizontal="center" vertical="top" wrapText="1"/>
    </xf>
    <xf numFmtId="181" fontId="0" fillId="0" borderId="0" xfId="48" applyNumberFormat="1" applyFont="1" applyFill="1" applyBorder="1" applyAlignment="1">
      <alignment horizontal="center" vertical="top" wrapText="1"/>
    </xf>
    <xf numFmtId="181" fontId="0" fillId="0" borderId="15" xfId="48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15" xfId="0" applyFill="1" applyBorder="1" applyAlignment="1">
      <alignment horizontal="left" vertical="top" shrinkToFit="1"/>
    </xf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81" fontId="0" fillId="0" borderId="19" xfId="48" applyNumberFormat="1" applyFont="1" applyFill="1" applyBorder="1" applyAlignment="1">
      <alignment horizontal="left" vertical="center" shrinkToFit="1"/>
    </xf>
    <xf numFmtId="181" fontId="0" fillId="0" borderId="0" xfId="48" applyNumberFormat="1" applyFont="1" applyFill="1" applyAlignment="1">
      <alignment horizontal="left" vertical="center" shrinkToFit="1"/>
    </xf>
    <xf numFmtId="181" fontId="0" fillId="0" borderId="15" xfId="48" applyNumberFormat="1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181" fontId="0" fillId="0" borderId="19" xfId="48" applyNumberFormat="1" applyFont="1" applyFill="1" applyBorder="1" applyAlignment="1">
      <alignment horizontal="left" vertical="center" shrinkToFit="1"/>
    </xf>
    <xf numFmtId="181" fontId="0" fillId="0" borderId="19" xfId="48" applyNumberFormat="1" applyFont="1" applyFill="1" applyBorder="1" applyAlignment="1">
      <alignment horizontal="left" vertical="center" wrapText="1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15" xfId="0" applyFont="1" applyFill="1" applyBorder="1" applyAlignment="1">
      <alignment horizontal="left" vertical="top" wrapText="1" shrinkToFit="1"/>
    </xf>
    <xf numFmtId="181" fontId="15" fillId="0" borderId="10" xfId="48" applyNumberFormat="1" applyFont="1" applyFill="1" applyBorder="1" applyAlignment="1">
      <alignment horizontal="center" vertical="top" wrapText="1"/>
    </xf>
    <xf numFmtId="181" fontId="15" fillId="0" borderId="16" xfId="48" applyNumberFormat="1" applyFont="1" applyFill="1" applyBorder="1" applyAlignment="1">
      <alignment horizontal="center" vertical="top" wrapText="1"/>
    </xf>
    <xf numFmtId="181" fontId="15" fillId="0" borderId="22" xfId="48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 applyProtection="1">
      <alignment horizontal="right" vertical="center"/>
      <protection locked="0"/>
    </xf>
    <xf numFmtId="179" fontId="4" fillId="0" borderId="24" xfId="0" applyNumberFormat="1" applyFont="1" applyFill="1" applyBorder="1" applyAlignment="1" applyProtection="1">
      <alignment horizontal="right" vertical="center"/>
      <protection locked="0"/>
    </xf>
    <xf numFmtId="179" fontId="4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179" fontId="4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left" shrinkToFit="1"/>
    </xf>
    <xf numFmtId="0" fontId="0" fillId="0" borderId="22" xfId="0" applyFont="1" applyFill="1" applyBorder="1" applyAlignment="1">
      <alignment horizontal="left" shrinkToFit="1"/>
    </xf>
    <xf numFmtId="0" fontId="7" fillId="0" borderId="1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center" shrinkToFit="1"/>
    </xf>
    <xf numFmtId="179" fontId="4" fillId="0" borderId="40" xfId="0" applyNumberFormat="1" applyFont="1" applyFill="1" applyBorder="1" applyAlignment="1" applyProtection="1">
      <alignment horizontal="right" vertical="center"/>
      <protection locked="0"/>
    </xf>
    <xf numFmtId="179" fontId="4" fillId="0" borderId="41" xfId="0" applyNumberFormat="1" applyFont="1" applyFill="1" applyBorder="1" applyAlignment="1" applyProtection="1">
      <alignment horizontal="right" vertical="center"/>
      <protection locked="0"/>
    </xf>
    <xf numFmtId="179" fontId="4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45" xfId="0" applyFont="1" applyFill="1" applyBorder="1" applyAlignment="1">
      <alignment horizontal="center" vertical="center"/>
    </xf>
    <xf numFmtId="179" fontId="4" fillId="0" borderId="92" xfId="0" applyNumberFormat="1" applyFont="1" applyFill="1" applyBorder="1" applyAlignment="1">
      <alignment horizontal="right" vertical="center"/>
    </xf>
    <xf numFmtId="179" fontId="4" fillId="0" borderId="93" xfId="0" applyNumberFormat="1" applyFont="1" applyFill="1" applyBorder="1" applyAlignment="1">
      <alignment horizontal="right" vertical="center"/>
    </xf>
    <xf numFmtId="179" fontId="4" fillId="0" borderId="94" xfId="0" applyNumberFormat="1" applyFont="1" applyFill="1" applyBorder="1" applyAlignment="1">
      <alignment horizontal="right" vertical="center"/>
    </xf>
    <xf numFmtId="179" fontId="4" fillId="0" borderId="95" xfId="0" applyNumberFormat="1" applyFont="1" applyFill="1" applyBorder="1" applyAlignment="1">
      <alignment horizontal="right" vertical="center"/>
    </xf>
    <xf numFmtId="179" fontId="4" fillId="0" borderId="96" xfId="0" applyNumberFormat="1" applyFont="1" applyFill="1" applyBorder="1" applyAlignment="1">
      <alignment horizontal="right" vertical="center"/>
    </xf>
    <xf numFmtId="179" fontId="4" fillId="0" borderId="97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5" xfId="0" applyFont="1" applyFill="1" applyBorder="1" applyAlignment="1">
      <alignment horizontal="left" shrinkToFit="1"/>
    </xf>
    <xf numFmtId="0" fontId="6" fillId="28" borderId="56" xfId="0" applyFont="1" applyFill="1" applyBorder="1" applyAlignment="1" applyProtection="1">
      <alignment horizontal="center" vertical="center"/>
      <protection locked="0"/>
    </xf>
    <xf numFmtId="0" fontId="6" fillId="28" borderId="54" xfId="0" applyFont="1" applyFill="1" applyBorder="1" applyAlignment="1" applyProtection="1">
      <alignment horizontal="center" vertical="center"/>
      <protection locked="0"/>
    </xf>
    <xf numFmtId="0" fontId="4" fillId="28" borderId="56" xfId="0" applyFont="1" applyFill="1" applyBorder="1" applyAlignment="1" applyProtection="1">
      <alignment horizontal="center" vertical="center"/>
      <protection locked="0"/>
    </xf>
    <xf numFmtId="0" fontId="4" fillId="28" borderId="54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>
      <alignment horizontal="left" vertical="top" shrinkToFit="1"/>
    </xf>
    <xf numFmtId="177" fontId="8" fillId="0" borderId="56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right"/>
    </xf>
    <xf numFmtId="179" fontId="4" fillId="0" borderId="53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179" fontId="4" fillId="0" borderId="39" xfId="0" applyNumberFormat="1" applyFont="1" applyFill="1" applyBorder="1" applyAlignment="1">
      <alignment horizontal="right" vertical="center"/>
    </xf>
    <xf numFmtId="181" fontId="0" fillId="0" borderId="19" xfId="0" applyNumberFormat="1" applyFill="1" applyBorder="1" applyAlignment="1">
      <alignment horizontal="left" vertical="top" wrapText="1"/>
    </xf>
    <xf numFmtId="181" fontId="0" fillId="0" borderId="0" xfId="0" applyNumberFormat="1" applyFill="1" applyBorder="1" applyAlignment="1">
      <alignment horizontal="left" vertical="top" wrapText="1"/>
    </xf>
    <xf numFmtId="181" fontId="0" fillId="0" borderId="15" xfId="0" applyNumberFormat="1" applyFill="1" applyBorder="1" applyAlignment="1">
      <alignment horizontal="left" vertical="top" wrapText="1"/>
    </xf>
    <xf numFmtId="179" fontId="4" fillId="0" borderId="50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1" xfId="0" applyFill="1" applyBorder="1" applyAlignment="1">
      <alignment horizontal="center" vertical="center" shrinkToFit="1"/>
    </xf>
    <xf numFmtId="181" fontId="7" fillId="0" borderId="19" xfId="0" applyNumberFormat="1" applyFont="1" applyFill="1" applyBorder="1" applyAlignment="1">
      <alignment horizontal="left" vertical="top" wrapText="1"/>
    </xf>
    <xf numFmtId="181" fontId="7" fillId="0" borderId="0" xfId="0" applyNumberFormat="1" applyFont="1" applyFill="1" applyBorder="1" applyAlignment="1">
      <alignment horizontal="left" vertical="top" wrapText="1"/>
    </xf>
    <xf numFmtId="181" fontId="7" fillId="0" borderId="15" xfId="0" applyNumberFormat="1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center"/>
    </xf>
    <xf numFmtId="179" fontId="4" fillId="0" borderId="29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35" xfId="0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92" xfId="0" applyFont="1" applyFill="1" applyBorder="1" applyAlignment="1">
      <alignment horizontal="center"/>
    </xf>
    <xf numFmtId="0" fontId="11" fillId="0" borderId="93" xfId="0" applyFont="1" applyFill="1" applyBorder="1" applyAlignment="1">
      <alignment horizontal="center"/>
    </xf>
    <xf numFmtId="0" fontId="11" fillId="0" borderId="94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11" fillId="0" borderId="89" xfId="0" applyFont="1" applyFill="1" applyBorder="1" applyAlignment="1">
      <alignment horizontal="center"/>
    </xf>
    <xf numFmtId="0" fontId="11" fillId="0" borderId="90" xfId="0" applyFont="1" applyFill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179" fontId="7" fillId="0" borderId="89" xfId="0" applyNumberFormat="1" applyFont="1" applyFill="1" applyBorder="1" applyAlignment="1">
      <alignment horizontal="center" vertical="center" shrinkToFit="1"/>
    </xf>
    <xf numFmtId="179" fontId="7" fillId="0" borderId="91" xfId="0" applyNumberFormat="1" applyFont="1" applyFill="1" applyBorder="1" applyAlignment="1">
      <alignment horizontal="center" vertical="center" shrinkToFit="1"/>
    </xf>
    <xf numFmtId="179" fontId="16" fillId="0" borderId="98" xfId="0" applyNumberFormat="1" applyFont="1" applyFill="1" applyBorder="1" applyAlignment="1">
      <alignment horizontal="center" vertical="center"/>
    </xf>
    <xf numFmtId="179" fontId="16" fillId="0" borderId="99" xfId="0" applyNumberFormat="1" applyFont="1" applyFill="1" applyBorder="1" applyAlignment="1">
      <alignment horizontal="center" vertical="center"/>
    </xf>
    <xf numFmtId="179" fontId="16" fillId="0" borderId="100" xfId="0" applyNumberFormat="1" applyFont="1" applyFill="1" applyBorder="1" applyAlignment="1">
      <alignment horizontal="center" vertical="center"/>
    </xf>
    <xf numFmtId="179" fontId="16" fillId="0" borderId="101" xfId="0" applyNumberFormat="1" applyFont="1" applyFill="1" applyBorder="1" applyAlignment="1">
      <alignment horizontal="center" vertical="center"/>
    </xf>
    <xf numFmtId="179" fontId="7" fillId="0" borderId="98" xfId="0" applyNumberFormat="1" applyFont="1" applyFill="1" applyBorder="1" applyAlignment="1">
      <alignment horizontal="center" vertical="center" shrinkToFit="1"/>
    </xf>
    <xf numFmtId="179" fontId="7" fillId="0" borderId="99" xfId="0" applyNumberFormat="1" applyFont="1" applyFill="1" applyBorder="1" applyAlignment="1">
      <alignment horizontal="center" vertical="center" shrinkToFit="1"/>
    </xf>
    <xf numFmtId="179" fontId="7" fillId="0" borderId="100" xfId="0" applyNumberFormat="1" applyFont="1" applyFill="1" applyBorder="1" applyAlignment="1">
      <alignment horizontal="center" vertical="center" shrinkToFit="1"/>
    </xf>
    <xf numFmtId="179" fontId="7" fillId="0" borderId="101" xfId="0" applyNumberFormat="1" applyFont="1" applyFill="1" applyBorder="1" applyAlignment="1">
      <alignment horizontal="center" vertical="center" shrinkToFit="1"/>
    </xf>
    <xf numFmtId="179" fontId="10" fillId="0" borderId="89" xfId="0" applyNumberFormat="1" applyFont="1" applyFill="1" applyBorder="1" applyAlignment="1">
      <alignment horizontal="center" vertical="center"/>
    </xf>
    <xf numFmtId="179" fontId="10" fillId="0" borderId="91" xfId="0" applyNumberFormat="1" applyFont="1" applyFill="1" applyBorder="1" applyAlignment="1">
      <alignment horizontal="center" vertical="center"/>
    </xf>
    <xf numFmtId="176" fontId="6" fillId="28" borderId="56" xfId="0" applyNumberFormat="1" applyFont="1" applyFill="1" applyBorder="1" applyAlignment="1" applyProtection="1">
      <alignment horizontal="center" vertical="center"/>
      <protection locked="0"/>
    </xf>
    <xf numFmtId="176" fontId="6" fillId="28" borderId="54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28" borderId="56" xfId="0" applyFont="1" applyFill="1" applyBorder="1" applyAlignment="1" applyProtection="1">
      <alignment horizontal="center"/>
      <protection locked="0"/>
    </xf>
    <xf numFmtId="0" fontId="4" fillId="28" borderId="54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>
      <alignment horizontal="left" vertical="top" shrinkToFit="1"/>
    </xf>
    <xf numFmtId="0" fontId="5" fillId="0" borderId="14" xfId="0" applyFont="1" applyFill="1" applyBorder="1" applyAlignment="1">
      <alignment horizontal="left" vertical="top" shrinkToFit="1"/>
    </xf>
    <xf numFmtId="177" fontId="8" fillId="0" borderId="56" xfId="0" applyNumberFormat="1" applyFont="1" applyFill="1" applyBorder="1" applyAlignment="1">
      <alignment horizontal="right" vertical="center"/>
    </xf>
    <xf numFmtId="179" fontId="10" fillId="0" borderId="61" xfId="0" applyNumberFormat="1" applyFont="1" applyFill="1" applyBorder="1" applyAlignment="1">
      <alignment vertical="center"/>
    </xf>
    <xf numFmtId="179" fontId="10" fillId="0" borderId="57" xfId="0" applyNumberFormat="1" applyFont="1" applyFill="1" applyBorder="1" applyAlignment="1">
      <alignment vertical="center"/>
    </xf>
    <xf numFmtId="0" fontId="5" fillId="28" borderId="56" xfId="0" applyFont="1" applyFill="1" applyBorder="1" applyAlignment="1" applyProtection="1">
      <alignment horizontal="center" vertical="top" shrinkToFit="1"/>
      <protection locked="0"/>
    </xf>
    <xf numFmtId="0" fontId="5" fillId="28" borderId="54" xfId="0" applyFont="1" applyFill="1" applyBorder="1" applyAlignment="1" applyProtection="1">
      <alignment horizontal="center" vertical="top" shrinkToFit="1"/>
      <protection locked="0"/>
    </xf>
    <xf numFmtId="179" fontId="4" fillId="0" borderId="102" xfId="0" applyNumberFormat="1" applyFont="1" applyFill="1" applyBorder="1" applyAlignment="1" applyProtection="1">
      <alignment horizontal="right" vertical="center"/>
      <protection/>
    </xf>
    <xf numFmtId="179" fontId="4" fillId="0" borderId="103" xfId="0" applyNumberFormat="1" applyFont="1" applyFill="1" applyBorder="1" applyAlignment="1" applyProtection="1">
      <alignment horizontal="right" vertical="center"/>
      <protection/>
    </xf>
    <xf numFmtId="179" fontId="4" fillId="0" borderId="104" xfId="0" applyNumberFormat="1" applyFont="1" applyFill="1" applyBorder="1" applyAlignment="1" applyProtection="1">
      <alignment horizontal="right" vertical="center"/>
      <protection/>
    </xf>
    <xf numFmtId="179" fontId="4" fillId="0" borderId="89" xfId="0" applyNumberFormat="1" applyFont="1" applyFill="1" applyBorder="1" applyAlignment="1" applyProtection="1">
      <alignment horizontal="right" vertical="center"/>
      <protection/>
    </xf>
    <xf numFmtId="179" fontId="4" fillId="0" borderId="90" xfId="0" applyNumberFormat="1" applyFont="1" applyFill="1" applyBorder="1" applyAlignment="1" applyProtection="1">
      <alignment horizontal="right" vertical="center"/>
      <protection/>
    </xf>
    <xf numFmtId="179" fontId="4" fillId="0" borderId="91" xfId="0" applyNumberFormat="1" applyFont="1" applyFill="1" applyBorder="1" applyAlignment="1" applyProtection="1">
      <alignment horizontal="right" vertical="center"/>
      <protection/>
    </xf>
    <xf numFmtId="0" fontId="6" fillId="28" borderId="56" xfId="0" applyFont="1" applyFill="1" applyBorder="1" applyAlignment="1" applyProtection="1">
      <alignment horizontal="center"/>
      <protection locked="0"/>
    </xf>
    <xf numFmtId="0" fontId="6" fillId="28" borderId="54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42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12" fillId="0" borderId="61" xfId="0" applyFont="1" applyFill="1" applyBorder="1" applyAlignment="1">
      <alignment horizontal="center" vertical="center" wrapText="1" shrinkToFit="1"/>
    </xf>
    <xf numFmtId="0" fontId="12" fillId="0" borderId="57" xfId="0" applyFont="1" applyFill="1" applyBorder="1" applyAlignment="1">
      <alignment horizontal="center" vertical="center" wrapText="1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9" fontId="4" fillId="28" borderId="42" xfId="0" applyNumberFormat="1" applyFont="1" applyFill="1" applyBorder="1" applyAlignment="1" applyProtection="1">
      <alignment horizontal="right" vertical="center"/>
      <protection locked="0"/>
    </xf>
    <xf numFmtId="179" fontId="4" fillId="28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>
      <alignment horizontal="left"/>
    </xf>
    <xf numFmtId="0" fontId="0" fillId="0" borderId="26" xfId="0" applyFill="1" applyBorder="1" applyAlignment="1">
      <alignment horizontal="center" vertical="top"/>
    </xf>
    <xf numFmtId="179" fontId="4" fillId="0" borderId="98" xfId="0" applyNumberFormat="1" applyFont="1" applyFill="1" applyBorder="1" applyAlignment="1" applyProtection="1">
      <alignment horizontal="right" vertical="center"/>
      <protection/>
    </xf>
    <xf numFmtId="179" fontId="4" fillId="0" borderId="105" xfId="0" applyNumberFormat="1" applyFont="1" applyFill="1" applyBorder="1" applyAlignment="1" applyProtection="1">
      <alignment horizontal="right" vertical="center"/>
      <protection/>
    </xf>
    <xf numFmtId="179" fontId="4" fillId="0" borderId="99" xfId="0" applyNumberFormat="1" applyFont="1" applyFill="1" applyBorder="1" applyAlignment="1" applyProtection="1">
      <alignment horizontal="right" vertical="center"/>
      <protection/>
    </xf>
    <xf numFmtId="179" fontId="4" fillId="0" borderId="100" xfId="0" applyNumberFormat="1" applyFont="1" applyFill="1" applyBorder="1" applyAlignment="1" applyProtection="1">
      <alignment horizontal="right" vertical="center"/>
      <protection/>
    </xf>
    <xf numFmtId="179" fontId="4" fillId="0" borderId="106" xfId="0" applyNumberFormat="1" applyFont="1" applyFill="1" applyBorder="1" applyAlignment="1" applyProtection="1">
      <alignment horizontal="right" vertical="center"/>
      <protection/>
    </xf>
    <xf numFmtId="179" fontId="4" fillId="0" borderId="101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179" fontId="10" fillId="0" borderId="40" xfId="0" applyNumberFormat="1" applyFont="1" applyFill="1" applyBorder="1" applyAlignment="1">
      <alignment horizontal="center" vertical="center"/>
    </xf>
    <xf numFmtId="179" fontId="10" fillId="0" borderId="4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8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center" vertical="top"/>
    </xf>
    <xf numFmtId="0" fontId="0" fillId="0" borderId="13" xfId="0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/>
    </xf>
    <xf numFmtId="0" fontId="0" fillId="0" borderId="4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79" fontId="10" fillId="0" borderId="28" xfId="0" applyNumberFormat="1" applyFont="1" applyFill="1" applyBorder="1" applyAlignment="1">
      <alignment horizontal="right" vertical="center"/>
    </xf>
    <xf numFmtId="179" fontId="10" fillId="0" borderId="35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179" fontId="10" fillId="0" borderId="102" xfId="0" applyNumberFormat="1" applyFont="1" applyFill="1" applyBorder="1" applyAlignment="1">
      <alignment horizontal="right" vertical="center"/>
    </xf>
    <xf numFmtId="179" fontId="10" fillId="0" borderId="103" xfId="0" applyNumberFormat="1" applyFont="1" applyFill="1" applyBorder="1" applyAlignment="1">
      <alignment horizontal="right" vertical="center"/>
    </xf>
    <xf numFmtId="179" fontId="10" fillId="0" borderId="104" xfId="0" applyNumberFormat="1" applyFont="1" applyFill="1" applyBorder="1" applyAlignment="1">
      <alignment horizontal="right" vertical="center"/>
    </xf>
    <xf numFmtId="56" fontId="6" fillId="28" borderId="56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89" xfId="0" applyNumberFormat="1" applyFont="1" applyFill="1" applyBorder="1" applyAlignment="1">
      <alignment horizontal="right" vertical="center"/>
    </xf>
    <xf numFmtId="179" fontId="10" fillId="0" borderId="90" xfId="0" applyNumberFormat="1" applyFont="1" applyFill="1" applyBorder="1" applyAlignment="1">
      <alignment horizontal="right" vertical="center"/>
    </xf>
    <xf numFmtId="179" fontId="10" fillId="0" borderId="91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24" xfId="0" applyNumberFormat="1" applyFont="1" applyFill="1" applyBorder="1" applyAlignment="1">
      <alignment horizontal="right" vertical="center"/>
    </xf>
    <xf numFmtId="179" fontId="10" fillId="0" borderId="23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55" xfId="0" applyNumberFormat="1" applyFont="1" applyFill="1" applyBorder="1" applyAlignment="1">
      <alignment horizontal="right" vertical="center"/>
    </xf>
    <xf numFmtId="179" fontId="10" fillId="0" borderId="59" xfId="0" applyNumberFormat="1" applyFont="1" applyFill="1" applyBorder="1" applyAlignment="1">
      <alignment horizontal="right" vertical="center"/>
    </xf>
    <xf numFmtId="179" fontId="10" fillId="0" borderId="27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179" fontId="10" fillId="0" borderId="25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/>
    </xf>
    <xf numFmtId="0" fontId="0" fillId="0" borderId="41" xfId="0" applyFill="1" applyBorder="1" applyAlignment="1">
      <alignment horizontal="distributed" vertical="center" wrapText="1"/>
    </xf>
    <xf numFmtId="0" fontId="0" fillId="0" borderId="46" xfId="0" applyBorder="1" applyAlignment="1">
      <alignment horizontal="distributed" vertical="center" wrapText="1"/>
    </xf>
    <xf numFmtId="179" fontId="10" fillId="0" borderId="61" xfId="0" applyNumberFormat="1" applyFont="1" applyFill="1" applyBorder="1" applyAlignment="1">
      <alignment horizontal="right" vertical="center"/>
    </xf>
    <xf numFmtId="179" fontId="10" fillId="0" borderId="57" xfId="0" applyNumberFormat="1" applyFont="1" applyFill="1" applyBorder="1" applyAlignment="1">
      <alignment horizontal="right" vertical="center"/>
    </xf>
    <xf numFmtId="0" fontId="0" fillId="0" borderId="50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179" fontId="10" fillId="0" borderId="42" xfId="0" applyNumberFormat="1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horizontal="right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10" fillId="0" borderId="21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56" fontId="6" fillId="28" borderId="56" xfId="0" applyNumberFormat="1" applyFont="1" applyFill="1" applyBorder="1" applyAlignment="1" applyProtection="1">
      <alignment horizontal="center" vertical="center"/>
      <protection locked="0"/>
    </xf>
    <xf numFmtId="179" fontId="8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9" fontId="4" fillId="0" borderId="60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28" borderId="56" xfId="0" applyFont="1" applyFill="1" applyBorder="1" applyAlignment="1" applyProtection="1">
      <alignment horizontal="center" vertical="center" shrinkToFit="1"/>
      <protection locked="0"/>
    </xf>
    <xf numFmtId="0" fontId="4" fillId="28" borderId="5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center" vertical="center" wrapText="1" shrinkToFit="1"/>
    </xf>
    <xf numFmtId="179" fontId="10" fillId="0" borderId="20" xfId="0" applyNumberFormat="1" applyFont="1" applyFill="1" applyBorder="1" applyAlignment="1">
      <alignment horizontal="right" vertical="center"/>
    </xf>
    <xf numFmtId="179" fontId="10" fillId="0" borderId="49" xfId="0" applyNumberFormat="1" applyFont="1" applyFill="1" applyBorder="1" applyAlignment="1">
      <alignment horizontal="right" vertical="center"/>
    </xf>
    <xf numFmtId="179" fontId="4" fillId="0" borderId="107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/>
    </xf>
    <xf numFmtId="179" fontId="4" fillId="28" borderId="20" xfId="0" applyNumberFormat="1" applyFont="1" applyFill="1" applyBorder="1" applyAlignment="1" applyProtection="1">
      <alignment horizontal="right" vertical="center"/>
      <protection locked="0"/>
    </xf>
    <xf numFmtId="183" fontId="10" fillId="0" borderId="102" xfId="0" applyNumberFormat="1" applyFont="1" applyFill="1" applyBorder="1" applyAlignment="1">
      <alignment horizontal="right" vertical="center"/>
    </xf>
    <xf numFmtId="183" fontId="10" fillId="0" borderId="103" xfId="0" applyNumberFormat="1" applyFont="1" applyFill="1" applyBorder="1" applyAlignment="1">
      <alignment horizontal="right" vertical="center"/>
    </xf>
    <xf numFmtId="183" fontId="10" fillId="0" borderId="104" xfId="0" applyNumberFormat="1" applyFont="1" applyFill="1" applyBorder="1" applyAlignment="1">
      <alignment horizontal="right" vertical="center"/>
    </xf>
    <xf numFmtId="183" fontId="10" fillId="0" borderId="100" xfId="0" applyNumberFormat="1" applyFont="1" applyFill="1" applyBorder="1" applyAlignment="1">
      <alignment horizontal="right" vertical="center"/>
    </xf>
    <xf numFmtId="183" fontId="10" fillId="0" borderId="106" xfId="0" applyNumberFormat="1" applyFont="1" applyFill="1" applyBorder="1" applyAlignment="1">
      <alignment horizontal="right" vertical="center"/>
    </xf>
    <xf numFmtId="183" fontId="10" fillId="0" borderId="10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shrinkToFit="1"/>
    </xf>
    <xf numFmtId="0" fontId="0" fillId="0" borderId="16" xfId="0" applyFill="1" applyBorder="1" applyAlignment="1">
      <alignment horizontal="left" shrinkToFit="1"/>
    </xf>
    <xf numFmtId="0" fontId="0" fillId="0" borderId="22" xfId="0" applyFill="1" applyBorder="1" applyAlignment="1">
      <alignment horizontal="left" shrinkToFit="1"/>
    </xf>
    <xf numFmtId="0" fontId="7" fillId="0" borderId="19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183" fontId="10" fillId="0" borderId="89" xfId="0" applyNumberFormat="1" applyFont="1" applyFill="1" applyBorder="1" applyAlignment="1">
      <alignment horizontal="right" vertical="center"/>
    </xf>
    <xf numFmtId="183" fontId="10" fillId="0" borderId="90" xfId="0" applyNumberFormat="1" applyFont="1" applyFill="1" applyBorder="1" applyAlignment="1">
      <alignment horizontal="right" vertical="center"/>
    </xf>
    <xf numFmtId="183" fontId="10" fillId="0" borderId="91" xfId="0" applyNumberFormat="1" applyFont="1" applyFill="1" applyBorder="1" applyAlignment="1">
      <alignment horizontal="right" vertical="center"/>
    </xf>
    <xf numFmtId="0" fontId="6" fillId="28" borderId="56" xfId="0" applyFont="1" applyFill="1" applyBorder="1" applyAlignment="1" applyProtection="1">
      <alignment horizontal="center" vertical="center" wrapText="1" shrinkToFit="1"/>
      <protection locked="0"/>
    </xf>
    <xf numFmtId="0" fontId="6" fillId="28" borderId="54" xfId="0" applyFont="1" applyFill="1" applyBorder="1" applyAlignment="1" applyProtection="1">
      <alignment horizontal="center" vertical="center" wrapText="1" shrinkToFit="1"/>
      <protection locked="0"/>
    </xf>
    <xf numFmtId="177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shrinkToFit="1"/>
    </xf>
    <xf numFmtId="179" fontId="10" fillId="0" borderId="92" xfId="0" applyNumberFormat="1" applyFont="1" applyFill="1" applyBorder="1" applyAlignment="1">
      <alignment horizontal="right" vertical="center"/>
    </xf>
    <xf numFmtId="179" fontId="10" fillId="0" borderId="93" xfId="0" applyNumberFormat="1" applyFont="1" applyFill="1" applyBorder="1" applyAlignment="1">
      <alignment horizontal="right" vertical="center"/>
    </xf>
    <xf numFmtId="179" fontId="10" fillId="0" borderId="94" xfId="0" applyNumberFormat="1" applyFont="1" applyFill="1" applyBorder="1" applyAlignment="1">
      <alignment horizontal="right" vertical="center"/>
    </xf>
    <xf numFmtId="179" fontId="10" fillId="0" borderId="41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top"/>
    </xf>
    <xf numFmtId="177" fontId="4" fillId="0" borderId="35" xfId="0" applyNumberFormat="1" applyFont="1" applyFill="1" applyBorder="1" applyAlignment="1">
      <alignment horizontal="right" vertical="top"/>
    </xf>
    <xf numFmtId="179" fontId="10" fillId="0" borderId="3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2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GridLines="0" showZeros="0"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1.37890625" style="1" customWidth="1"/>
    <col min="2" max="2" width="12.625" style="1" customWidth="1"/>
    <col min="3" max="3" width="4.125" style="1" customWidth="1"/>
    <col min="4" max="9" width="10.125" style="1" customWidth="1"/>
    <col min="10" max="10" width="5.50390625" style="1" customWidth="1"/>
    <col min="11" max="12" width="9.125" style="1" customWidth="1"/>
    <col min="13" max="13" width="1.4921875" style="1" customWidth="1"/>
    <col min="14" max="16384" width="9.00390625" style="1" customWidth="1"/>
  </cols>
  <sheetData>
    <row r="1" spans="2:12" ht="30" customHeight="1">
      <c r="B1" s="301" t="s">
        <v>0</v>
      </c>
      <c r="C1" s="301"/>
      <c r="D1" s="301"/>
      <c r="E1" s="301"/>
      <c r="F1" s="301"/>
      <c r="G1" s="301"/>
      <c r="H1" s="301"/>
      <c r="I1" s="301"/>
      <c r="K1" s="448">
        <v>43983</v>
      </c>
      <c r="L1" s="448"/>
    </row>
    <row r="2" ht="20.25" customHeight="1"/>
    <row r="3" spans="2:12" ht="15.75" customHeight="1">
      <c r="B3" s="302" t="s">
        <v>1</v>
      </c>
      <c r="C3" s="286" t="s">
        <v>2</v>
      </c>
      <c r="D3" s="287"/>
      <c r="E3" s="287"/>
      <c r="F3" s="287"/>
      <c r="G3" s="287"/>
      <c r="H3" s="449" t="s">
        <v>3</v>
      </c>
      <c r="I3" s="471"/>
      <c r="J3" s="450"/>
      <c r="K3" s="449" t="s">
        <v>4</v>
      </c>
      <c r="L3" s="450"/>
    </row>
    <row r="4" spans="2:12" ht="24.75" customHeight="1">
      <c r="B4" s="451"/>
      <c r="C4" s="459"/>
      <c r="D4" s="460"/>
      <c r="E4" s="460"/>
      <c r="F4" s="460"/>
      <c r="G4" s="461"/>
      <c r="H4" s="459"/>
      <c r="I4" s="460"/>
      <c r="J4" s="461"/>
      <c r="K4" s="454"/>
      <c r="L4" s="455"/>
    </row>
    <row r="5" spans="2:12" ht="15.75" customHeight="1">
      <c r="B5" s="451"/>
      <c r="C5" s="288" t="s">
        <v>5</v>
      </c>
      <c r="D5" s="285"/>
      <c r="E5" s="285"/>
      <c r="F5" s="285"/>
      <c r="G5" s="285"/>
      <c r="H5" s="449" t="s">
        <v>6</v>
      </c>
      <c r="I5" s="471"/>
      <c r="J5" s="450"/>
      <c r="K5" s="454"/>
      <c r="L5" s="455"/>
    </row>
    <row r="6" spans="2:12" ht="21.75" customHeight="1">
      <c r="B6" s="452"/>
      <c r="C6" s="459"/>
      <c r="D6" s="460"/>
      <c r="E6" s="460"/>
      <c r="F6" s="460"/>
      <c r="G6" s="461"/>
      <c r="H6" s="472"/>
      <c r="I6" s="473"/>
      <c r="J6" s="312" t="s">
        <v>7</v>
      </c>
      <c r="K6" s="456"/>
      <c r="L6" s="457"/>
    </row>
    <row r="7" ht="21.75" customHeight="1"/>
    <row r="8" spans="2:12" ht="24.75" customHeight="1">
      <c r="B8" s="453" t="s">
        <v>324</v>
      </c>
      <c r="C8" s="462" t="s">
        <v>323</v>
      </c>
      <c r="D8" s="463"/>
      <c r="E8" s="463"/>
      <c r="F8" s="462" t="s">
        <v>347</v>
      </c>
      <c r="G8" s="464"/>
      <c r="H8" s="462" t="s">
        <v>11</v>
      </c>
      <c r="I8" s="464"/>
      <c r="J8" s="453" t="s">
        <v>322</v>
      </c>
      <c r="K8" s="453"/>
      <c r="L8" s="453"/>
    </row>
    <row r="9" spans="2:12" ht="24.75" customHeight="1">
      <c r="B9" s="453"/>
      <c r="C9" s="313" t="s">
        <v>321</v>
      </c>
      <c r="D9" s="303" t="s">
        <v>9</v>
      </c>
      <c r="E9" s="304" t="s">
        <v>320</v>
      </c>
      <c r="F9" s="305" t="s">
        <v>350</v>
      </c>
      <c r="G9" s="306" t="s">
        <v>320</v>
      </c>
      <c r="H9" s="303" t="s">
        <v>317</v>
      </c>
      <c r="I9" s="319" t="s">
        <v>320</v>
      </c>
      <c r="J9" s="453"/>
      <c r="K9" s="453"/>
      <c r="L9" s="453"/>
    </row>
    <row r="10" spans="2:12" ht="24.75" customHeight="1">
      <c r="B10" s="321" t="s">
        <v>12</v>
      </c>
      <c r="C10" s="350">
        <f>VALUE(TRIM(LEFT('桑名市・いなべ市・員弁郡'!D20,2)))</f>
        <v>10</v>
      </c>
      <c r="D10" s="307">
        <f>'桑名市・いなべ市・員弁郡'!F20</f>
        <v>27750</v>
      </c>
      <c r="E10" s="389">
        <f>'桑名市・いなべ市・員弁郡'!J20</f>
        <v>0</v>
      </c>
      <c r="F10" s="308">
        <f>H10-D10</f>
        <v>25700</v>
      </c>
      <c r="G10" s="293">
        <f>'桑名市・いなべ市・員弁郡'!K20</f>
        <v>0</v>
      </c>
      <c r="H10" s="307">
        <f>'桑名市・いなべ市・員弁郡'!H20</f>
        <v>53450</v>
      </c>
      <c r="I10" s="351">
        <f>SUM(E10+G10)</f>
        <v>0</v>
      </c>
      <c r="J10" s="458"/>
      <c r="K10" s="458"/>
      <c r="L10" s="458"/>
    </row>
    <row r="11" spans="2:12" ht="24.75" customHeight="1">
      <c r="B11" s="322" t="s">
        <v>14</v>
      </c>
      <c r="C11" s="296">
        <f>VALUE(TRIM(LEFT('桑名市・いなべ市・員弁郡'!D42,2)))</f>
        <v>6</v>
      </c>
      <c r="D11" s="309">
        <f>'桑名市・いなべ市・員弁郡'!F42</f>
        <v>9500</v>
      </c>
      <c r="E11" s="390">
        <f>'桑名市・いなべ市・員弁郡'!J42</f>
        <v>0</v>
      </c>
      <c r="F11" s="310">
        <f aca="true" t="shared" si="0" ref="F11:F31">H11-D11</f>
        <v>4000</v>
      </c>
      <c r="G11" s="294">
        <f>'桑名市・いなべ市・員弁郡'!K42</f>
        <v>0</v>
      </c>
      <c r="H11" s="309">
        <f>'桑名市・いなべ市・員弁郡'!H42</f>
        <v>13500</v>
      </c>
      <c r="I11" s="299">
        <f>SUM(E11+G11)</f>
        <v>0</v>
      </c>
      <c r="J11" s="465"/>
      <c r="K11" s="465"/>
      <c r="L11" s="465"/>
    </row>
    <row r="12" spans="2:12" ht="24.75" customHeight="1">
      <c r="B12" s="322" t="s">
        <v>15</v>
      </c>
      <c r="C12" s="3">
        <f>VALUE(TRIM(LEFT('桑名市・いなべ市・員弁郡'!D29,2)))</f>
        <v>2</v>
      </c>
      <c r="D12" s="309">
        <f>'桑名市・いなべ市・員弁郡'!F29</f>
        <v>4150</v>
      </c>
      <c r="E12" s="390">
        <f>'桑名市・いなべ市・員弁郡'!J29</f>
        <v>0</v>
      </c>
      <c r="F12" s="310">
        <f t="shared" si="0"/>
        <v>3750</v>
      </c>
      <c r="G12" s="294">
        <f>'桑名市・いなべ市・員弁郡'!K29</f>
        <v>0</v>
      </c>
      <c r="H12" s="309">
        <f>'桑名市・いなべ市・員弁郡'!H29</f>
        <v>7900</v>
      </c>
      <c r="I12" s="299">
        <f aca="true" t="shared" si="1" ref="I12:I20">SUM(E12+G12)</f>
        <v>0</v>
      </c>
      <c r="J12" s="465"/>
      <c r="K12" s="465"/>
      <c r="L12" s="465"/>
    </row>
    <row r="13" spans="2:12" ht="24.75" customHeight="1">
      <c r="B13" s="322" t="s">
        <v>13</v>
      </c>
      <c r="C13" s="283">
        <f>VALUE(TRIM(LEFT('桑名市・いなべ市・員弁郡'!D49,2)))</f>
        <v>1</v>
      </c>
      <c r="D13" s="346">
        <f>'桑名市・いなべ市・員弁郡'!F49</f>
        <v>1300</v>
      </c>
      <c r="E13" s="391">
        <f>'桑名市・いなべ市・員弁郡'!J49</f>
        <v>0</v>
      </c>
      <c r="F13" s="347">
        <f>H13-D13</f>
        <v>900</v>
      </c>
      <c r="G13" s="348">
        <f>'桑名市・いなべ市・員弁郡'!K49</f>
        <v>0</v>
      </c>
      <c r="H13" s="346">
        <f>'桑名市・いなべ市・員弁郡'!H49</f>
        <v>2200</v>
      </c>
      <c r="I13" s="349">
        <f>SUM(E13+G13)</f>
        <v>0</v>
      </c>
      <c r="J13" s="466"/>
      <c r="K13" s="467"/>
      <c r="L13" s="468"/>
    </row>
    <row r="14" spans="2:12" ht="24.75" customHeight="1">
      <c r="B14" s="322" t="s">
        <v>16</v>
      </c>
      <c r="C14" s="296">
        <f>VALUE(TRIM(LEFT('四日市市'!D40,2)))</f>
        <v>24</v>
      </c>
      <c r="D14" s="309">
        <f>'四日市市'!G40</f>
        <v>57950</v>
      </c>
      <c r="E14" s="390">
        <f>'四日市市'!K40</f>
        <v>0</v>
      </c>
      <c r="F14" s="310">
        <f t="shared" si="0"/>
        <v>63700</v>
      </c>
      <c r="G14" s="294">
        <f>'四日市市'!L40</f>
        <v>0</v>
      </c>
      <c r="H14" s="309">
        <f>'四日市市'!I40</f>
        <v>121650</v>
      </c>
      <c r="I14" s="299">
        <f t="shared" si="1"/>
        <v>0</v>
      </c>
      <c r="J14" s="465"/>
      <c r="K14" s="465"/>
      <c r="L14" s="465"/>
    </row>
    <row r="15" spans="2:12" ht="24.75" customHeight="1">
      <c r="B15" s="322" t="s">
        <v>17</v>
      </c>
      <c r="C15" s="296">
        <f>VALUE(TRIM(LEFT('三重郡･亀山市'!D22,2)))</f>
        <v>6</v>
      </c>
      <c r="D15" s="309">
        <f>'三重郡･亀山市'!F22</f>
        <v>12050</v>
      </c>
      <c r="E15" s="390">
        <f>'三重郡･亀山市'!J22</f>
        <v>0</v>
      </c>
      <c r="F15" s="310">
        <f t="shared" si="0"/>
        <v>11300</v>
      </c>
      <c r="G15" s="294">
        <f>'三重郡･亀山市'!K22</f>
        <v>0</v>
      </c>
      <c r="H15" s="309">
        <f>'三重郡･亀山市'!H22</f>
        <v>23350</v>
      </c>
      <c r="I15" s="299">
        <f t="shared" si="1"/>
        <v>0</v>
      </c>
      <c r="J15" s="465"/>
      <c r="K15" s="465"/>
      <c r="L15" s="465"/>
    </row>
    <row r="16" spans="2:12" ht="24.75" customHeight="1">
      <c r="B16" s="322" t="s">
        <v>18</v>
      </c>
      <c r="C16" s="296">
        <f>VALUE(TRIM(LEFT('三重郡･亀山市'!D42,2)))</f>
        <v>5</v>
      </c>
      <c r="D16" s="309">
        <f>'三重郡･亀山市'!F42</f>
        <v>9550</v>
      </c>
      <c r="E16" s="390">
        <f>'三重郡･亀山市'!J42</f>
        <v>0</v>
      </c>
      <c r="F16" s="310">
        <f t="shared" si="0"/>
        <v>6450</v>
      </c>
      <c r="G16" s="294">
        <f>'三重郡･亀山市'!K42</f>
        <v>0</v>
      </c>
      <c r="H16" s="309">
        <f>'三重郡･亀山市'!H42</f>
        <v>16000</v>
      </c>
      <c r="I16" s="299">
        <f t="shared" si="1"/>
        <v>0</v>
      </c>
      <c r="J16" s="465"/>
      <c r="K16" s="465"/>
      <c r="L16" s="465"/>
    </row>
    <row r="17" spans="2:12" ht="24.75" customHeight="1">
      <c r="B17" s="322" t="s">
        <v>19</v>
      </c>
      <c r="C17" s="296">
        <f>VALUE(TRIM(LEFT('鈴鹿市'!D42,2)))</f>
        <v>14</v>
      </c>
      <c r="D17" s="309">
        <f>'鈴鹿市'!F42</f>
        <v>33850</v>
      </c>
      <c r="E17" s="390">
        <f>'鈴鹿市'!J42</f>
        <v>0</v>
      </c>
      <c r="F17" s="310">
        <f t="shared" si="0"/>
        <v>40150</v>
      </c>
      <c r="G17" s="294">
        <f>'鈴鹿市'!K42</f>
        <v>0</v>
      </c>
      <c r="H17" s="309">
        <f>'鈴鹿市'!H42</f>
        <v>74000</v>
      </c>
      <c r="I17" s="299">
        <f t="shared" si="1"/>
        <v>0</v>
      </c>
      <c r="J17" s="465"/>
      <c r="K17" s="465"/>
      <c r="L17" s="465"/>
    </row>
    <row r="18" spans="2:12" ht="24.75" customHeight="1">
      <c r="B18" s="322" t="s">
        <v>20</v>
      </c>
      <c r="C18" s="296">
        <f>VALUE(TRIM(LEFT('津市'!D41,2)))</f>
        <v>30</v>
      </c>
      <c r="D18" s="309">
        <f>'津市'!F41</f>
        <v>49850</v>
      </c>
      <c r="E18" s="390">
        <f>'津市'!J41</f>
        <v>0</v>
      </c>
      <c r="F18" s="310">
        <f t="shared" si="0"/>
        <v>53100</v>
      </c>
      <c r="G18" s="294">
        <f>'津市'!K41</f>
        <v>0</v>
      </c>
      <c r="H18" s="309">
        <f>'津市'!H41</f>
        <v>102950</v>
      </c>
      <c r="I18" s="299">
        <f t="shared" si="1"/>
        <v>0</v>
      </c>
      <c r="J18" s="465"/>
      <c r="K18" s="465"/>
      <c r="L18" s="465"/>
    </row>
    <row r="19" spans="2:12" ht="24.75" customHeight="1">
      <c r="B19" s="322" t="s">
        <v>21</v>
      </c>
      <c r="C19" s="296">
        <f>VALUE(TRIM(LEFT('松阪市･多気郡'!D32,2)))</f>
        <v>14</v>
      </c>
      <c r="D19" s="309">
        <f>'松阪市･多気郡'!F32</f>
        <v>28400</v>
      </c>
      <c r="E19" s="390">
        <f>'松阪市･多気郡'!J32</f>
        <v>0</v>
      </c>
      <c r="F19" s="310">
        <f t="shared" si="0"/>
        <v>31500</v>
      </c>
      <c r="G19" s="294">
        <f>'松阪市･多気郡'!K32</f>
        <v>0</v>
      </c>
      <c r="H19" s="309">
        <f>'松阪市･多気郡'!H32</f>
        <v>59900</v>
      </c>
      <c r="I19" s="299">
        <f t="shared" si="1"/>
        <v>0</v>
      </c>
      <c r="J19" s="465"/>
      <c r="K19" s="465"/>
      <c r="L19" s="465"/>
    </row>
    <row r="20" spans="2:12" ht="24.75" customHeight="1">
      <c r="B20" s="322" t="s">
        <v>22</v>
      </c>
      <c r="C20" s="296">
        <f>VALUE(TRIM(LEFT('松阪市･多気郡'!D48,2)))</f>
        <v>5</v>
      </c>
      <c r="D20" s="309">
        <f>'松阪市･多気郡'!F48</f>
        <v>5250</v>
      </c>
      <c r="E20" s="390">
        <f>'松阪市･多気郡'!J48</f>
        <v>0</v>
      </c>
      <c r="F20" s="310">
        <f t="shared" si="0"/>
        <v>300</v>
      </c>
      <c r="G20" s="294">
        <f>'松阪市･多気郡'!K48</f>
        <v>0</v>
      </c>
      <c r="H20" s="309">
        <f>'松阪市･多気郡'!H48</f>
        <v>5550</v>
      </c>
      <c r="I20" s="299">
        <f t="shared" si="1"/>
        <v>0</v>
      </c>
      <c r="J20" s="465"/>
      <c r="K20" s="465"/>
      <c r="L20" s="465"/>
    </row>
    <row r="21" spans="2:12" ht="24.75" customHeight="1">
      <c r="B21" s="322" t="s">
        <v>23</v>
      </c>
      <c r="C21" s="296">
        <f>VALUE(TRIM(LEFT('伊勢市'!D29,2)))</f>
        <v>12</v>
      </c>
      <c r="D21" s="309">
        <f>'伊勢市'!F29</f>
        <v>29450</v>
      </c>
      <c r="E21" s="390">
        <f>'伊勢市'!M29</f>
        <v>0</v>
      </c>
      <c r="F21" s="316">
        <f>H21-D21</f>
        <v>0</v>
      </c>
      <c r="G21" s="314"/>
      <c r="H21" s="309">
        <f>'伊勢市'!J29</f>
        <v>29450</v>
      </c>
      <c r="I21" s="299">
        <f>SUM(E21+G21)</f>
        <v>0</v>
      </c>
      <c r="J21" s="465"/>
      <c r="K21" s="465"/>
      <c r="L21" s="465"/>
    </row>
    <row r="22" spans="2:12" ht="24.75" customHeight="1">
      <c r="B22" s="322" t="s">
        <v>24</v>
      </c>
      <c r="C22" s="296">
        <f>VALUE(TRIM(LEFT('度会郡･鳥羽市'!D30,2)))</f>
        <v>13</v>
      </c>
      <c r="D22" s="309">
        <f>'度会郡･鳥羽市'!F30</f>
        <v>6000</v>
      </c>
      <c r="E22" s="390">
        <f>'度会郡･鳥羽市'!J30</f>
        <v>0</v>
      </c>
      <c r="F22" s="316">
        <f>H22-D22</f>
        <v>0</v>
      </c>
      <c r="G22" s="314"/>
      <c r="H22" s="309">
        <f aca="true" t="shared" si="2" ref="H22:H31">D22</f>
        <v>6000</v>
      </c>
      <c r="I22" s="299">
        <f>E22</f>
        <v>0</v>
      </c>
      <c r="J22" s="465"/>
      <c r="K22" s="465"/>
      <c r="L22" s="465"/>
    </row>
    <row r="23" spans="2:12" ht="24.75" customHeight="1">
      <c r="B23" s="322" t="s">
        <v>25</v>
      </c>
      <c r="C23" s="296">
        <f>VALUE(TRIM(LEFT('度会郡･鳥羽市'!D43,2)))</f>
        <v>2</v>
      </c>
      <c r="D23" s="309">
        <f>'度会郡･鳥羽市'!F43</f>
        <v>4300</v>
      </c>
      <c r="E23" s="390">
        <f>'度会郡･鳥羽市'!J43</f>
        <v>0</v>
      </c>
      <c r="F23" s="316">
        <f t="shared" si="0"/>
        <v>0</v>
      </c>
      <c r="G23" s="314"/>
      <c r="H23" s="309">
        <f t="shared" si="2"/>
        <v>4300</v>
      </c>
      <c r="I23" s="299">
        <f aca="true" t="shared" si="3" ref="I23:I31">E23</f>
        <v>0</v>
      </c>
      <c r="J23" s="465"/>
      <c r="K23" s="465"/>
      <c r="L23" s="465"/>
    </row>
    <row r="24" spans="2:12" ht="24.75" customHeight="1">
      <c r="B24" s="322" t="s">
        <v>26</v>
      </c>
      <c r="C24" s="296">
        <f>VALUE(TRIM(LEFT('志摩市･尾鷲市･熊野市'!D20,2)))</f>
        <v>7</v>
      </c>
      <c r="D24" s="309">
        <f>'志摩市･尾鷲市･熊野市'!F20</f>
        <v>11950</v>
      </c>
      <c r="E24" s="390">
        <f>'志摩市･尾鷲市･熊野市'!J20</f>
        <v>0</v>
      </c>
      <c r="F24" s="316">
        <f t="shared" si="0"/>
        <v>0</v>
      </c>
      <c r="G24" s="314"/>
      <c r="H24" s="309">
        <f t="shared" si="2"/>
        <v>11950</v>
      </c>
      <c r="I24" s="299">
        <f t="shared" si="3"/>
        <v>0</v>
      </c>
      <c r="J24" s="465"/>
      <c r="K24" s="465"/>
      <c r="L24" s="465"/>
    </row>
    <row r="25" spans="2:12" ht="24.75" customHeight="1">
      <c r="B25" s="322" t="s">
        <v>27</v>
      </c>
      <c r="C25" s="296">
        <f>VALUE(TRIM(LEFT('志摩市･尾鷲市･熊野市'!D35,2)))</f>
        <v>4</v>
      </c>
      <c r="D25" s="309">
        <f>'志摩市･尾鷲市･熊野市'!F35</f>
        <v>3200</v>
      </c>
      <c r="E25" s="390">
        <f>'志摩市･尾鷲市･熊野市'!J35</f>
        <v>0</v>
      </c>
      <c r="F25" s="316">
        <f t="shared" si="0"/>
        <v>0</v>
      </c>
      <c r="G25" s="314"/>
      <c r="H25" s="309">
        <f t="shared" si="2"/>
        <v>3200</v>
      </c>
      <c r="I25" s="299">
        <f t="shared" si="3"/>
        <v>0</v>
      </c>
      <c r="J25" s="465"/>
      <c r="K25" s="465"/>
      <c r="L25" s="465"/>
    </row>
    <row r="26" spans="2:12" ht="24.75" customHeight="1">
      <c r="B26" s="322" t="s">
        <v>28</v>
      </c>
      <c r="C26" s="296">
        <f>VALUE(TRIM(LEFT('志摩市･尾鷲市･熊野市'!D49,2)))</f>
        <v>3</v>
      </c>
      <c r="D26" s="309">
        <f>'志摩市･尾鷲市･熊野市'!F49</f>
        <v>2200</v>
      </c>
      <c r="E26" s="390">
        <f>'志摩市･尾鷲市･熊野市'!J49</f>
        <v>0</v>
      </c>
      <c r="F26" s="316">
        <f t="shared" si="0"/>
        <v>0</v>
      </c>
      <c r="G26" s="314"/>
      <c r="H26" s="309">
        <f t="shared" si="2"/>
        <v>2200</v>
      </c>
      <c r="I26" s="299">
        <f t="shared" si="3"/>
        <v>0</v>
      </c>
      <c r="J26" s="465"/>
      <c r="K26" s="465"/>
      <c r="L26" s="465"/>
    </row>
    <row r="27" spans="2:12" ht="24.75" customHeight="1">
      <c r="B27" s="322" t="s">
        <v>29</v>
      </c>
      <c r="C27" s="296">
        <f>VALUE(TRIM(LEFT('北牟婁郡･南牟婁郡'!D24,2)))</f>
        <v>6</v>
      </c>
      <c r="D27" s="309">
        <f>'北牟婁郡･南牟婁郡'!F24</f>
        <v>3950</v>
      </c>
      <c r="E27" s="390">
        <f>'北牟婁郡･南牟婁郡'!J24</f>
        <v>0</v>
      </c>
      <c r="F27" s="316">
        <f t="shared" si="0"/>
        <v>0</v>
      </c>
      <c r="G27" s="314"/>
      <c r="H27" s="309">
        <f t="shared" si="2"/>
        <v>3950</v>
      </c>
      <c r="I27" s="299">
        <f t="shared" si="3"/>
        <v>0</v>
      </c>
      <c r="J27" s="465"/>
      <c r="K27" s="465"/>
      <c r="L27" s="465"/>
    </row>
    <row r="28" spans="2:12" ht="24.75" customHeight="1">
      <c r="B28" s="322" t="s">
        <v>30</v>
      </c>
      <c r="C28" s="296">
        <f>VALUE(TRIM(LEFT('北牟婁郡･南牟婁郡'!D45,2)))</f>
        <v>4</v>
      </c>
      <c r="D28" s="309">
        <f>'北牟婁郡･南牟婁郡'!F45</f>
        <v>2800</v>
      </c>
      <c r="E28" s="390">
        <f>'北牟婁郡･南牟婁郡'!J45</f>
        <v>0</v>
      </c>
      <c r="F28" s="316">
        <f t="shared" si="0"/>
        <v>0</v>
      </c>
      <c r="G28" s="314"/>
      <c r="H28" s="309">
        <f t="shared" si="2"/>
        <v>2800</v>
      </c>
      <c r="I28" s="299">
        <f t="shared" si="3"/>
        <v>0</v>
      </c>
      <c r="J28" s="465"/>
      <c r="K28" s="465"/>
      <c r="L28" s="465"/>
    </row>
    <row r="29" spans="2:12" ht="24.75" customHeight="1">
      <c r="B29" s="322" t="s">
        <v>31</v>
      </c>
      <c r="C29" s="296">
        <f>VALUE(TRIM(LEFT('伊賀市'!D42,2)))</f>
        <v>11</v>
      </c>
      <c r="D29" s="309">
        <f>'伊賀市'!F42</f>
        <v>10350</v>
      </c>
      <c r="E29" s="390">
        <f>'伊賀市'!J42</f>
        <v>0</v>
      </c>
      <c r="F29" s="316">
        <f t="shared" si="0"/>
        <v>0</v>
      </c>
      <c r="G29" s="314"/>
      <c r="H29" s="309">
        <f t="shared" si="2"/>
        <v>10350</v>
      </c>
      <c r="I29" s="299">
        <f t="shared" si="3"/>
        <v>0</v>
      </c>
      <c r="J29" s="465"/>
      <c r="K29" s="465"/>
      <c r="L29" s="465"/>
    </row>
    <row r="30" spans="2:12" ht="24.75" customHeight="1">
      <c r="B30" s="322" t="s">
        <v>32</v>
      </c>
      <c r="C30" s="296">
        <f>VALUE(TRIM(LEFT('名張市･新宮市'!D28,2)))</f>
        <v>3</v>
      </c>
      <c r="D30" s="309">
        <f>'名張市･新宮市'!F28</f>
        <v>1850</v>
      </c>
      <c r="E30" s="390">
        <f>'名張市･新宮市'!J28</f>
        <v>0</v>
      </c>
      <c r="F30" s="316">
        <f t="shared" si="0"/>
        <v>0</v>
      </c>
      <c r="G30" s="314"/>
      <c r="H30" s="309">
        <f t="shared" si="2"/>
        <v>1850</v>
      </c>
      <c r="I30" s="299">
        <f t="shared" si="3"/>
        <v>0</v>
      </c>
      <c r="J30" s="465"/>
      <c r="K30" s="465"/>
      <c r="L30" s="465"/>
    </row>
    <row r="31" spans="2:12" ht="24.75" customHeight="1" thickBot="1">
      <c r="B31" s="323" t="s">
        <v>33</v>
      </c>
      <c r="C31" s="283">
        <f>VALUE(TRIM(LEFT('名張市･新宮市'!D44,2)))</f>
        <v>1</v>
      </c>
      <c r="D31" s="311">
        <f>'名張市･新宮市'!F44</f>
        <v>400</v>
      </c>
      <c r="E31" s="392">
        <f>'名張市･新宮市'!J44</f>
        <v>0</v>
      </c>
      <c r="F31" s="317">
        <f t="shared" si="0"/>
        <v>0</v>
      </c>
      <c r="G31" s="315"/>
      <c r="H31" s="311">
        <f t="shared" si="2"/>
        <v>400</v>
      </c>
      <c r="I31" s="299">
        <f t="shared" si="3"/>
        <v>0</v>
      </c>
      <c r="J31" s="469"/>
      <c r="K31" s="469"/>
      <c r="L31" s="469"/>
    </row>
    <row r="32" spans="2:12" ht="24.75" customHeight="1" thickTop="1">
      <c r="B32" s="320" t="s">
        <v>317</v>
      </c>
      <c r="C32" s="297">
        <f>SUM(C10:C31)</f>
        <v>183</v>
      </c>
      <c r="D32" s="324">
        <f>SUM(D10:D31)</f>
        <v>316050</v>
      </c>
      <c r="E32" s="300">
        <f>SUM(E10:E31)</f>
        <v>0</v>
      </c>
      <c r="F32" s="325">
        <f>SUM(F10:F31)</f>
        <v>240850</v>
      </c>
      <c r="G32" s="295">
        <f>SUM(G10:G21)</f>
        <v>0</v>
      </c>
      <c r="H32" s="324">
        <f>SUM(H10:H31)</f>
        <v>556900</v>
      </c>
      <c r="I32" s="298">
        <f>SUM(I10:I31)</f>
        <v>0</v>
      </c>
      <c r="J32" s="470"/>
      <c r="K32" s="470"/>
      <c r="L32" s="470"/>
    </row>
    <row r="33" ht="10.5" customHeight="1">
      <c r="B33" s="393" t="s">
        <v>384</v>
      </c>
    </row>
    <row r="34" ht="13.5">
      <c r="B34" s="404" t="s">
        <v>386</v>
      </c>
    </row>
    <row r="35" ht="13.5">
      <c r="B35" s="404" t="s">
        <v>387</v>
      </c>
    </row>
    <row r="36" ht="13.5">
      <c r="B36" s="393" t="s">
        <v>388</v>
      </c>
    </row>
    <row r="37" ht="13.5">
      <c r="B37" s="404" t="s">
        <v>389</v>
      </c>
    </row>
    <row r="38" ht="13.5">
      <c r="B38" s="393" t="s">
        <v>385</v>
      </c>
    </row>
  </sheetData>
  <sheetProtection password="CC41" sheet="1"/>
  <mergeCells count="38">
    <mergeCell ref="J29:L29"/>
    <mergeCell ref="J30:L30"/>
    <mergeCell ref="J31:L31"/>
    <mergeCell ref="J32:L32"/>
    <mergeCell ref="H3:J3"/>
    <mergeCell ref="H5:J5"/>
    <mergeCell ref="H4:J4"/>
    <mergeCell ref="H6:I6"/>
    <mergeCell ref="H8:I8"/>
    <mergeCell ref="J23:L23"/>
    <mergeCell ref="J28:L28"/>
    <mergeCell ref="J17:L17"/>
    <mergeCell ref="J18:L18"/>
    <mergeCell ref="J19:L19"/>
    <mergeCell ref="J20:L20"/>
    <mergeCell ref="J21:L21"/>
    <mergeCell ref="J15:L15"/>
    <mergeCell ref="J16:L16"/>
    <mergeCell ref="J24:L24"/>
    <mergeCell ref="J25:L25"/>
    <mergeCell ref="J26:L26"/>
    <mergeCell ref="J27:L27"/>
    <mergeCell ref="J10:L10"/>
    <mergeCell ref="C4:G4"/>
    <mergeCell ref="C6:G6"/>
    <mergeCell ref="C8:E8"/>
    <mergeCell ref="F8:G8"/>
    <mergeCell ref="J22:L22"/>
    <mergeCell ref="J13:L13"/>
    <mergeCell ref="J11:L11"/>
    <mergeCell ref="J12:L12"/>
    <mergeCell ref="J14:L14"/>
    <mergeCell ref="K1:L1"/>
    <mergeCell ref="K3:L3"/>
    <mergeCell ref="B4:B6"/>
    <mergeCell ref="B8:B9"/>
    <mergeCell ref="J8:L9"/>
    <mergeCell ref="K4:L6"/>
  </mergeCells>
  <dataValidations count="1">
    <dataValidation operator="lessThanOrEqual" allowBlank="1" showInputMessage="1" showErrorMessage="1" sqref="B33:B38"/>
  </dataValidations>
  <printOptions horizontalCentered="1"/>
  <pageMargins left="0.1968503937007874" right="0.1968503937007874" top="0.3937007874015748" bottom="0.3937007874015748" header="0.1968503937007874" footer="0.2362204724409449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C56"/>
  <sheetViews>
    <sheetView showGridLines="0" showZeros="0" zoomScale="75" zoomScaleNormal="75" workbookViewId="0" topLeftCell="A1">
      <selection activeCell="C2" sqref="C2:E2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875" style="1" customWidth="1"/>
    <col min="4" max="4" width="11.50390625" style="1" customWidth="1"/>
    <col min="5" max="5" width="4.75390625" style="1" customWidth="1"/>
    <col min="6" max="6" width="12.25390625" style="1" customWidth="1"/>
    <col min="7" max="7" width="11.00390625" style="1" customWidth="1"/>
    <col min="8" max="8" width="12.875" style="1" customWidth="1"/>
    <col min="9" max="9" width="9.625" style="1" customWidth="1"/>
    <col min="10" max="10" width="14.25390625" style="1" customWidth="1"/>
    <col min="11" max="11" width="3.625" style="1" customWidth="1"/>
    <col min="12" max="12" width="4.625" style="1" customWidth="1"/>
    <col min="13" max="13" width="6.375" style="1" customWidth="1"/>
    <col min="14" max="14" width="7.50390625" style="1" customWidth="1"/>
    <col min="15" max="15" width="8.75390625" style="1" customWidth="1"/>
    <col min="16" max="16" width="6.50390625" style="1" customWidth="1"/>
    <col min="17" max="16384" width="9.00390625" style="1" customWidth="1"/>
  </cols>
  <sheetData>
    <row r="1" ht="5.25" customHeight="1"/>
    <row r="2" spans="2:29" ht="42" customHeight="1">
      <c r="B2" s="168" t="s">
        <v>185</v>
      </c>
      <c r="C2" s="758"/>
      <c r="D2" s="758"/>
      <c r="E2" s="759"/>
      <c r="F2" s="7" t="s">
        <v>34</v>
      </c>
      <c r="G2" s="833"/>
      <c r="H2" s="496"/>
      <c r="I2" s="7" t="s">
        <v>2</v>
      </c>
      <c r="J2" s="706"/>
      <c r="K2" s="706"/>
      <c r="L2" s="707"/>
      <c r="M2" s="263" t="s">
        <v>186</v>
      </c>
      <c r="N2" s="487"/>
      <c r="O2" s="487"/>
      <c r="P2" s="488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42" customHeight="1">
      <c r="B3" s="7" t="s">
        <v>5</v>
      </c>
      <c r="C3" s="708"/>
      <c r="D3" s="708"/>
      <c r="E3" s="708"/>
      <c r="F3" s="708"/>
      <c r="G3" s="708"/>
      <c r="H3" s="709"/>
      <c r="I3" s="7" t="s">
        <v>3</v>
      </c>
      <c r="J3" s="254"/>
      <c r="K3" s="710" t="s">
        <v>6</v>
      </c>
      <c r="L3" s="710"/>
      <c r="M3" s="711">
        <f>SUM(J20:M20,J35:M35,J49:M49)</f>
        <v>0</v>
      </c>
      <c r="N3" s="711"/>
      <c r="O3" s="711"/>
      <c r="P3" s="169" t="s">
        <v>7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7:29" ht="24" customHeight="1"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4" customHeight="1">
      <c r="B5" s="159" t="s">
        <v>227</v>
      </c>
      <c r="M5" s="270" t="s">
        <v>36</v>
      </c>
      <c r="N5" s="483">
        <f>F20</f>
        <v>11950</v>
      </c>
      <c r="O5" s="483"/>
      <c r="P5" s="272" t="s">
        <v>7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</row>
    <row r="6" spans="13:29" ht="24" customHeight="1">
      <c r="M6" s="270" t="s">
        <v>37</v>
      </c>
      <c r="N6" s="497"/>
      <c r="O6" s="497"/>
      <c r="P6" s="272" t="s">
        <v>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</row>
    <row r="7" spans="2:29" ht="18" customHeight="1">
      <c r="B7" s="476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201</v>
      </c>
      <c r="O7" s="479"/>
      <c r="P7" s="480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</row>
    <row r="8" spans="2:29" ht="18" customHeight="1">
      <c r="B8" s="509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482"/>
      <c r="O8" s="482"/>
      <c r="P8" s="47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</row>
    <row r="9" spans="2:29" ht="24.75" customHeight="1">
      <c r="B9" s="15"/>
      <c r="C9" s="2"/>
      <c r="D9" s="68" t="s">
        <v>228</v>
      </c>
      <c r="E9" s="228" t="s">
        <v>285</v>
      </c>
      <c r="F9" s="17">
        <v>1800</v>
      </c>
      <c r="G9" s="238"/>
      <c r="H9" s="332">
        <f>F9</f>
        <v>1800</v>
      </c>
      <c r="I9" s="192"/>
      <c r="J9" s="258"/>
      <c r="K9" s="830"/>
      <c r="L9" s="831"/>
      <c r="M9" s="832"/>
      <c r="N9" s="20"/>
      <c r="O9" s="20"/>
      <c r="P9" s="21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2:29" ht="24.75" customHeight="1">
      <c r="B10" s="4"/>
      <c r="C10" s="4"/>
      <c r="D10" s="189" t="s">
        <v>229</v>
      </c>
      <c r="E10" s="193" t="s">
        <v>305</v>
      </c>
      <c r="F10" s="25">
        <v>300</v>
      </c>
      <c r="G10" s="91"/>
      <c r="H10" s="137">
        <f>F10</f>
        <v>300</v>
      </c>
      <c r="I10" s="194"/>
      <c r="J10" s="259"/>
      <c r="K10" s="834"/>
      <c r="L10" s="835"/>
      <c r="M10" s="836"/>
      <c r="N10" s="13"/>
      <c r="O10" s="13"/>
      <c r="P10" s="8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2:29" ht="24.75" customHeight="1">
      <c r="B11" s="4"/>
      <c r="C11" s="4"/>
      <c r="D11" s="189" t="s">
        <v>230</v>
      </c>
      <c r="E11" s="56" t="s">
        <v>285</v>
      </c>
      <c r="F11" s="25">
        <v>1000</v>
      </c>
      <c r="G11" s="91"/>
      <c r="H11" s="137">
        <f>F11</f>
        <v>1000</v>
      </c>
      <c r="I11" s="194"/>
      <c r="J11" s="259"/>
      <c r="K11" s="834"/>
      <c r="L11" s="835"/>
      <c r="M11" s="836"/>
      <c r="N11" s="13"/>
      <c r="O11" s="13"/>
      <c r="P11" s="8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2:29" ht="24.75" customHeight="1">
      <c r="B12" s="4"/>
      <c r="C12" s="4"/>
      <c r="D12" s="189" t="s">
        <v>231</v>
      </c>
      <c r="E12" s="193" t="s">
        <v>299</v>
      </c>
      <c r="F12" s="25">
        <v>4500</v>
      </c>
      <c r="G12" s="91"/>
      <c r="H12" s="137">
        <f>F12</f>
        <v>4500</v>
      </c>
      <c r="I12" s="194"/>
      <c r="J12" s="259"/>
      <c r="K12" s="834"/>
      <c r="L12" s="835"/>
      <c r="M12" s="836"/>
      <c r="N12" s="13"/>
      <c r="O12" s="13"/>
      <c r="P12" s="8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2:29" ht="24.75" customHeight="1">
      <c r="B13" s="4"/>
      <c r="C13" s="4"/>
      <c r="D13" s="189"/>
      <c r="E13" s="193"/>
      <c r="F13" s="25"/>
      <c r="G13" s="25"/>
      <c r="H13" s="236"/>
      <c r="I13" s="196"/>
      <c r="J13" s="291"/>
      <c r="K13" s="837"/>
      <c r="L13" s="838"/>
      <c r="M13" s="839"/>
      <c r="N13" s="13"/>
      <c r="O13" s="13"/>
      <c r="P13" s="8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2:29" ht="24.75" customHeight="1">
      <c r="B14" s="4"/>
      <c r="C14" s="4"/>
      <c r="D14" s="189" t="s">
        <v>232</v>
      </c>
      <c r="E14" s="56" t="s">
        <v>285</v>
      </c>
      <c r="F14" s="25">
        <v>1050</v>
      </c>
      <c r="G14" s="91"/>
      <c r="H14" s="137">
        <f>F14</f>
        <v>1050</v>
      </c>
      <c r="I14" s="194"/>
      <c r="J14" s="259"/>
      <c r="K14" s="834"/>
      <c r="L14" s="835"/>
      <c r="M14" s="836"/>
      <c r="N14" s="13"/>
      <c r="O14" s="13"/>
      <c r="P14" s="8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2:29" ht="24.75" customHeight="1">
      <c r="B15" s="4"/>
      <c r="C15" s="4"/>
      <c r="D15" s="189" t="s">
        <v>233</v>
      </c>
      <c r="E15" s="56" t="s">
        <v>285</v>
      </c>
      <c r="F15" s="25">
        <v>1100</v>
      </c>
      <c r="G15" s="91"/>
      <c r="H15" s="137">
        <f>F15</f>
        <v>1100</v>
      </c>
      <c r="I15" s="194"/>
      <c r="J15" s="259"/>
      <c r="K15" s="834"/>
      <c r="L15" s="835"/>
      <c r="M15" s="836"/>
      <c r="N15" s="13"/>
      <c r="O15" s="13"/>
      <c r="P15" s="8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2:29" ht="24.75" customHeight="1">
      <c r="B16" s="4"/>
      <c r="C16" s="4"/>
      <c r="D16" s="189" t="s">
        <v>234</v>
      </c>
      <c r="E16" s="56" t="s">
        <v>285</v>
      </c>
      <c r="F16" s="25">
        <v>2200</v>
      </c>
      <c r="G16" s="91"/>
      <c r="H16" s="137">
        <f>F16</f>
        <v>2200</v>
      </c>
      <c r="I16" s="194"/>
      <c r="J16" s="259"/>
      <c r="K16" s="834"/>
      <c r="L16" s="835"/>
      <c r="M16" s="836"/>
      <c r="N16" s="13"/>
      <c r="O16" s="13"/>
      <c r="P16" s="8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2:29" ht="24.75" customHeight="1">
      <c r="B17" s="4"/>
      <c r="C17" s="4"/>
      <c r="D17" s="24"/>
      <c r="E17" s="24"/>
      <c r="F17" s="95"/>
      <c r="G17" s="95"/>
      <c r="H17" s="95"/>
      <c r="I17" s="196"/>
      <c r="J17" s="195"/>
      <c r="K17" s="837"/>
      <c r="L17" s="838"/>
      <c r="M17" s="839"/>
      <c r="N17" s="13"/>
      <c r="O17" s="13"/>
      <c r="P17" s="8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2:29" ht="24.75" customHeight="1">
      <c r="B18" s="4"/>
      <c r="C18" s="4"/>
      <c r="D18" s="24"/>
      <c r="E18" s="24"/>
      <c r="F18" s="95"/>
      <c r="G18" s="95"/>
      <c r="H18" s="95"/>
      <c r="I18" s="196"/>
      <c r="J18" s="195"/>
      <c r="K18" s="837"/>
      <c r="L18" s="838"/>
      <c r="M18" s="839"/>
      <c r="N18" s="13"/>
      <c r="O18" s="13"/>
      <c r="P18" s="8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2:29" ht="24.75" customHeight="1" thickBot="1">
      <c r="B19" s="58"/>
      <c r="C19" s="58"/>
      <c r="D19" s="197"/>
      <c r="E19" s="197"/>
      <c r="F19" s="142"/>
      <c r="G19" s="142"/>
      <c r="H19" s="142"/>
      <c r="I19" s="198"/>
      <c r="J19" s="199"/>
      <c r="K19" s="840"/>
      <c r="L19" s="841"/>
      <c r="M19" s="842"/>
      <c r="N19" s="165"/>
      <c r="O19" s="165"/>
      <c r="P19" s="200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2:29" ht="24.75" customHeight="1" thickTop="1">
      <c r="B20" s="35"/>
      <c r="C20" s="35"/>
      <c r="D20" s="36" t="str">
        <f>CONCATENATE(FIXED(COUNTA(D9:D16),0,0),"　店")</f>
        <v>7　店</v>
      </c>
      <c r="E20" s="34"/>
      <c r="F20" s="216">
        <f>SUM(F9:F16)</f>
        <v>11950</v>
      </c>
      <c r="G20" s="216">
        <f>SUM(G9:G19)</f>
        <v>0</v>
      </c>
      <c r="H20" s="237">
        <f>SUM(H9:H19)</f>
        <v>11950</v>
      </c>
      <c r="I20" s="201"/>
      <c r="J20" s="202">
        <f>SUM(J9:J16)</f>
        <v>0</v>
      </c>
      <c r="K20" s="824">
        <f>SUM(K9:M16)</f>
        <v>0</v>
      </c>
      <c r="L20" s="843"/>
      <c r="M20" s="825"/>
      <c r="N20" s="39"/>
      <c r="O20" s="39"/>
      <c r="P20" s="40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17:29" ht="24" customHeight="1"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2:29" ht="24" customHeight="1">
      <c r="B22" s="159" t="s">
        <v>235</v>
      </c>
      <c r="M22" s="270" t="s">
        <v>36</v>
      </c>
      <c r="N22" s="483">
        <f>F35</f>
        <v>3200</v>
      </c>
      <c r="O22" s="483"/>
      <c r="P22" s="272" t="s">
        <v>7</v>
      </c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13:29" ht="24" customHeight="1">
      <c r="M23" s="270" t="s">
        <v>37</v>
      </c>
      <c r="N23" s="844"/>
      <c r="O23" s="844"/>
      <c r="P23" s="272" t="s">
        <v>7</v>
      </c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18" customHeight="1">
      <c r="B24" s="476" t="s">
        <v>8</v>
      </c>
      <c r="C24" s="462" t="s">
        <v>351</v>
      </c>
      <c r="D24" s="463"/>
      <c r="E24" s="463"/>
      <c r="F24" s="463"/>
      <c r="G24" s="463"/>
      <c r="H24" s="463"/>
      <c r="I24" s="10" t="s">
        <v>358</v>
      </c>
      <c r="J24" s="476" t="s">
        <v>38</v>
      </c>
      <c r="K24" s="478" t="s">
        <v>349</v>
      </c>
      <c r="L24" s="479"/>
      <c r="M24" s="480"/>
      <c r="N24" s="479" t="s">
        <v>201</v>
      </c>
      <c r="O24" s="479"/>
      <c r="P24" s="480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2:29" ht="18" customHeight="1">
      <c r="B25" s="509"/>
      <c r="C25" s="462" t="s">
        <v>41</v>
      </c>
      <c r="D25" s="463"/>
      <c r="E25" s="464"/>
      <c r="F25" s="251" t="s">
        <v>348</v>
      </c>
      <c r="G25" s="251" t="s">
        <v>10</v>
      </c>
      <c r="H25" s="251" t="s">
        <v>11</v>
      </c>
      <c r="I25" s="10" t="s">
        <v>353</v>
      </c>
      <c r="J25" s="477"/>
      <c r="K25" s="481"/>
      <c r="L25" s="482"/>
      <c r="M25" s="477"/>
      <c r="N25" s="482"/>
      <c r="O25" s="482"/>
      <c r="P25" s="47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24.75" customHeight="1">
      <c r="B26" s="44"/>
      <c r="C26" s="203"/>
      <c r="D26" s="68" t="s">
        <v>236</v>
      </c>
      <c r="E26" s="191" t="s">
        <v>281</v>
      </c>
      <c r="F26" s="17">
        <v>2250</v>
      </c>
      <c r="G26" s="19"/>
      <c r="H26" s="332">
        <f>F26</f>
        <v>2250</v>
      </c>
      <c r="I26" s="19"/>
      <c r="J26" s="252"/>
      <c r="K26" s="845"/>
      <c r="L26" s="845"/>
      <c r="M26" s="845"/>
      <c r="N26" s="740"/>
      <c r="O26" s="741"/>
      <c r="P26" s="742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2:29" ht="24.75" customHeight="1">
      <c r="B27" s="95"/>
      <c r="C27" s="24"/>
      <c r="D27" s="189" t="s">
        <v>237</v>
      </c>
      <c r="E27" s="221" t="s">
        <v>304</v>
      </c>
      <c r="F27" s="25">
        <v>200</v>
      </c>
      <c r="G27" s="28"/>
      <c r="H27" s="137">
        <f>F27</f>
        <v>200</v>
      </c>
      <c r="I27" s="28"/>
      <c r="J27" s="253"/>
      <c r="K27" s="846"/>
      <c r="L27" s="846"/>
      <c r="M27" s="846"/>
      <c r="N27" s="514"/>
      <c r="O27" s="514"/>
      <c r="P27" s="515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24.75" customHeight="1">
      <c r="B28" s="95"/>
      <c r="C28" s="24"/>
      <c r="D28" s="189" t="s">
        <v>238</v>
      </c>
      <c r="E28" s="221" t="s">
        <v>283</v>
      </c>
      <c r="F28" s="25">
        <v>400</v>
      </c>
      <c r="G28" s="28"/>
      <c r="H28" s="137">
        <f>F28</f>
        <v>400</v>
      </c>
      <c r="I28" s="28"/>
      <c r="J28" s="253"/>
      <c r="K28" s="846"/>
      <c r="L28" s="846"/>
      <c r="M28" s="846"/>
      <c r="N28" s="514"/>
      <c r="O28" s="514"/>
      <c r="P28" s="515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2:29" ht="24.75" customHeight="1">
      <c r="B29" s="95"/>
      <c r="C29" s="24"/>
      <c r="D29" s="189" t="s">
        <v>239</v>
      </c>
      <c r="E29" s="225" t="s">
        <v>299</v>
      </c>
      <c r="F29" s="25">
        <v>350</v>
      </c>
      <c r="G29" s="28"/>
      <c r="H29" s="137">
        <f>F29</f>
        <v>350</v>
      </c>
      <c r="I29" s="28"/>
      <c r="J29" s="253"/>
      <c r="K29" s="846"/>
      <c r="L29" s="846"/>
      <c r="M29" s="846"/>
      <c r="N29" s="514"/>
      <c r="O29" s="514"/>
      <c r="P29" s="515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2:29" ht="24.75" customHeight="1">
      <c r="B30" s="95"/>
      <c r="C30" s="24"/>
      <c r="D30" s="24"/>
      <c r="E30" s="24"/>
      <c r="F30" s="95"/>
      <c r="G30" s="95"/>
      <c r="H30" s="95"/>
      <c r="I30" s="95"/>
      <c r="J30" s="95"/>
      <c r="K30" s="725"/>
      <c r="L30" s="725"/>
      <c r="M30" s="725"/>
      <c r="N30" s="514"/>
      <c r="O30" s="514"/>
      <c r="P30" s="515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2:29" ht="24.75" customHeight="1">
      <c r="B31" s="95"/>
      <c r="C31" s="24"/>
      <c r="D31" s="24"/>
      <c r="E31" s="24"/>
      <c r="F31" s="95"/>
      <c r="G31" s="95"/>
      <c r="H31" s="95"/>
      <c r="I31" s="95"/>
      <c r="J31" s="95"/>
      <c r="K31" s="725"/>
      <c r="L31" s="725"/>
      <c r="M31" s="725"/>
      <c r="N31" s="514"/>
      <c r="O31" s="514"/>
      <c r="P31" s="515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2:29" ht="24.75" customHeight="1">
      <c r="B32" s="95"/>
      <c r="C32" s="24"/>
      <c r="D32" s="24"/>
      <c r="E32" s="24"/>
      <c r="F32" s="95"/>
      <c r="G32" s="95"/>
      <c r="H32" s="95"/>
      <c r="I32" s="95"/>
      <c r="J32" s="95"/>
      <c r="K32" s="847"/>
      <c r="L32" s="847"/>
      <c r="M32" s="847"/>
      <c r="N32" s="514"/>
      <c r="O32" s="514"/>
      <c r="P32" s="515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2:29" ht="24.75" customHeight="1">
      <c r="B33" s="95"/>
      <c r="C33" s="24"/>
      <c r="D33" s="24"/>
      <c r="E33" s="24"/>
      <c r="F33" s="95"/>
      <c r="G33" s="95"/>
      <c r="H33" s="95"/>
      <c r="I33" s="95"/>
      <c r="J33" s="95"/>
      <c r="K33" s="725"/>
      <c r="L33" s="725"/>
      <c r="M33" s="725"/>
      <c r="N33" s="514"/>
      <c r="O33" s="514"/>
      <c r="P33" s="515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24.75" customHeight="1" thickBot="1">
      <c r="B34" s="32"/>
      <c r="C34" s="13"/>
      <c r="D34" s="13"/>
      <c r="E34" s="13"/>
      <c r="F34" s="32"/>
      <c r="G34" s="32"/>
      <c r="H34" s="32"/>
      <c r="I34" s="32"/>
      <c r="J34" s="32"/>
      <c r="K34" s="784"/>
      <c r="L34" s="784"/>
      <c r="M34" s="784"/>
      <c r="N34" s="514"/>
      <c r="O34" s="514"/>
      <c r="P34" s="515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24.75" customHeight="1" thickTop="1">
      <c r="B35" s="37"/>
      <c r="C35" s="34"/>
      <c r="D35" s="36" t="str">
        <f>CONCATENATE(FIXED(COUNTA(D26:D29),0,0),"　店")</f>
        <v>4　店</v>
      </c>
      <c r="E35" s="34"/>
      <c r="F35" s="216">
        <f>SUM(F26:F34)</f>
        <v>3200</v>
      </c>
      <c r="G35" s="279"/>
      <c r="H35" s="237">
        <f>SUM(H26:H34)</f>
        <v>3200</v>
      </c>
      <c r="I35" s="37"/>
      <c r="J35" s="38">
        <f>SUM(J26:J29)</f>
        <v>0</v>
      </c>
      <c r="K35" s="731">
        <f>SUM(K26:M29)</f>
        <v>0</v>
      </c>
      <c r="L35" s="731"/>
      <c r="M35" s="731"/>
      <c r="N35" s="822"/>
      <c r="O35" s="822"/>
      <c r="P35" s="823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17:29" ht="24" customHeight="1"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:29" ht="24" customHeight="1">
      <c r="B37" s="159" t="s">
        <v>240</v>
      </c>
      <c r="M37" s="270" t="s">
        <v>36</v>
      </c>
      <c r="N37" s="483">
        <f>SUM(F49)</f>
        <v>2200</v>
      </c>
      <c r="O37" s="483"/>
      <c r="P37" s="272" t="s">
        <v>7</v>
      </c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</row>
    <row r="38" spans="13:29" ht="24" customHeight="1">
      <c r="M38" s="270" t="s">
        <v>37</v>
      </c>
      <c r="N38" s="844"/>
      <c r="O38" s="844"/>
      <c r="P38" s="272" t="s">
        <v>7</v>
      </c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</row>
    <row r="39" spans="2:29" ht="18" customHeight="1">
      <c r="B39" s="476" t="s">
        <v>8</v>
      </c>
      <c r="C39" s="462" t="s">
        <v>351</v>
      </c>
      <c r="D39" s="463"/>
      <c r="E39" s="463"/>
      <c r="F39" s="463"/>
      <c r="G39" s="463"/>
      <c r="H39" s="463"/>
      <c r="I39" s="10" t="s">
        <v>358</v>
      </c>
      <c r="J39" s="476" t="s">
        <v>38</v>
      </c>
      <c r="K39" s="478" t="s">
        <v>349</v>
      </c>
      <c r="L39" s="479"/>
      <c r="M39" s="480"/>
      <c r="N39" s="479" t="s">
        <v>201</v>
      </c>
      <c r="O39" s="479"/>
      <c r="P39" s="480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2:29" ht="18" customHeight="1">
      <c r="B40" s="509"/>
      <c r="C40" s="462" t="s">
        <v>41</v>
      </c>
      <c r="D40" s="463"/>
      <c r="E40" s="464"/>
      <c r="F40" s="251" t="s">
        <v>348</v>
      </c>
      <c r="G40" s="251" t="s">
        <v>10</v>
      </c>
      <c r="H40" s="251" t="s">
        <v>11</v>
      </c>
      <c r="I40" s="10" t="s">
        <v>353</v>
      </c>
      <c r="J40" s="509"/>
      <c r="K40" s="481"/>
      <c r="L40" s="482"/>
      <c r="M40" s="477"/>
      <c r="N40" s="482"/>
      <c r="O40" s="482"/>
      <c r="P40" s="47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2:29" ht="24.75" customHeight="1">
      <c r="B41" s="15"/>
      <c r="C41" s="2"/>
      <c r="D41" s="68" t="s">
        <v>241</v>
      </c>
      <c r="E41" s="232"/>
      <c r="F41" s="69">
        <v>1100</v>
      </c>
      <c r="G41" s="19"/>
      <c r="H41" s="17">
        <f>F41</f>
        <v>1100</v>
      </c>
      <c r="I41" s="19"/>
      <c r="J41" s="252"/>
      <c r="K41" s="863"/>
      <c r="L41" s="863"/>
      <c r="M41" s="863"/>
      <c r="N41" s="526"/>
      <c r="O41" s="526"/>
      <c r="P41" s="52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2:29" ht="13.5" customHeight="1">
      <c r="B42" s="58"/>
      <c r="C42" s="58"/>
      <c r="D42" s="848" t="s">
        <v>359</v>
      </c>
      <c r="E42" s="791" t="s">
        <v>306</v>
      </c>
      <c r="F42" s="850">
        <v>950</v>
      </c>
      <c r="G42" s="852"/>
      <c r="H42" s="854">
        <f>F42</f>
        <v>950</v>
      </c>
      <c r="I42" s="852"/>
      <c r="J42" s="795"/>
      <c r="K42" s="856"/>
      <c r="L42" s="857"/>
      <c r="M42" s="858"/>
      <c r="N42" s="513"/>
      <c r="O42" s="514"/>
      <c r="P42" s="515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2:29" ht="13.5" customHeight="1">
      <c r="B43" s="128"/>
      <c r="C43" s="128"/>
      <c r="D43" s="849"/>
      <c r="E43" s="792"/>
      <c r="F43" s="851"/>
      <c r="G43" s="853"/>
      <c r="H43" s="855"/>
      <c r="I43" s="853"/>
      <c r="J43" s="796"/>
      <c r="K43" s="859"/>
      <c r="L43" s="860"/>
      <c r="M43" s="861"/>
      <c r="N43" s="513"/>
      <c r="O43" s="514"/>
      <c r="P43" s="515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spans="2:29" ht="24.75" customHeight="1">
      <c r="B44" s="4"/>
      <c r="C44" s="4"/>
      <c r="D44" s="189" t="s">
        <v>242</v>
      </c>
      <c r="E44" s="228" t="s">
        <v>285</v>
      </c>
      <c r="F44" s="26">
        <v>150</v>
      </c>
      <c r="G44" s="28"/>
      <c r="H44" s="25">
        <f>F44</f>
        <v>150</v>
      </c>
      <c r="I44" s="28"/>
      <c r="J44" s="253"/>
      <c r="K44" s="864"/>
      <c r="L44" s="864"/>
      <c r="M44" s="864"/>
      <c r="N44" s="514"/>
      <c r="O44" s="514"/>
      <c r="P44" s="515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</row>
    <row r="45" spans="2:29" ht="24.75" customHeight="1">
      <c r="B45" s="4"/>
      <c r="C45" s="4"/>
      <c r="D45" s="24"/>
      <c r="E45" s="22"/>
      <c r="F45" s="24"/>
      <c r="G45" s="95"/>
      <c r="H45" s="95"/>
      <c r="I45" s="95"/>
      <c r="J45" s="95"/>
      <c r="K45" s="725"/>
      <c r="L45" s="725"/>
      <c r="M45" s="725"/>
      <c r="N45" s="514"/>
      <c r="O45" s="514"/>
      <c r="P45" s="515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</row>
    <row r="46" spans="2:29" ht="24.75" customHeight="1">
      <c r="B46" s="4"/>
      <c r="C46" s="4"/>
      <c r="D46" s="24"/>
      <c r="E46" s="22"/>
      <c r="F46" s="24"/>
      <c r="G46" s="95"/>
      <c r="H46" s="95"/>
      <c r="I46" s="95"/>
      <c r="J46" s="95"/>
      <c r="K46" s="725"/>
      <c r="L46" s="725"/>
      <c r="M46" s="725"/>
      <c r="N46" s="514"/>
      <c r="O46" s="514"/>
      <c r="P46" s="515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</row>
    <row r="47" spans="2:29" ht="24.75" customHeight="1">
      <c r="B47" s="4"/>
      <c r="C47" s="4"/>
      <c r="D47" s="24"/>
      <c r="E47" s="22"/>
      <c r="F47" s="24"/>
      <c r="G47" s="95"/>
      <c r="H47" s="95"/>
      <c r="I47" s="95"/>
      <c r="J47" s="95"/>
      <c r="K47" s="725"/>
      <c r="L47" s="725"/>
      <c r="M47" s="725"/>
      <c r="N47" s="514"/>
      <c r="O47" s="514"/>
      <c r="P47" s="515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</row>
    <row r="48" spans="2:29" ht="24.75" customHeight="1" thickBot="1">
      <c r="B48" s="5"/>
      <c r="C48" s="5"/>
      <c r="D48" s="165"/>
      <c r="E48" s="200"/>
      <c r="F48" s="165"/>
      <c r="G48" s="190"/>
      <c r="H48" s="190"/>
      <c r="I48" s="190"/>
      <c r="J48" s="190"/>
      <c r="K48" s="730"/>
      <c r="L48" s="730"/>
      <c r="M48" s="730"/>
      <c r="N48" s="530"/>
      <c r="O48" s="530"/>
      <c r="P48" s="531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</row>
    <row r="49" spans="2:29" ht="24.75" customHeight="1" thickTop="1">
      <c r="B49" s="63"/>
      <c r="C49" s="63"/>
      <c r="D49" s="205" t="str">
        <f>CONCATENATE(FIXED(COUNTA(D41:D44),0,0),"　店")</f>
        <v>3　店</v>
      </c>
      <c r="E49" s="40"/>
      <c r="F49" s="280">
        <f>SUM(F41:F48)</f>
        <v>2200</v>
      </c>
      <c r="G49" s="281"/>
      <c r="H49" s="239">
        <f>SUM(H41:H48)</f>
        <v>2200</v>
      </c>
      <c r="I49" s="64"/>
      <c r="J49" s="206">
        <f>SUM(J41:J44)</f>
        <v>0</v>
      </c>
      <c r="K49" s="862">
        <f>SUM(K41:M44)</f>
        <v>0</v>
      </c>
      <c r="L49" s="862"/>
      <c r="M49" s="862"/>
      <c r="N49" s="822"/>
      <c r="O49" s="822"/>
      <c r="P49" s="823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spans="2:29" ht="13.5" customHeight="1">
      <c r="B50" s="13"/>
      <c r="C50" s="13"/>
      <c r="D50" s="420"/>
      <c r="E50" s="13"/>
      <c r="F50" s="18"/>
      <c r="G50" s="424"/>
      <c r="H50" s="411"/>
      <c r="I50" s="13"/>
      <c r="J50" s="118"/>
      <c r="K50" s="73"/>
      <c r="L50" s="73"/>
      <c r="M50" s="73"/>
      <c r="N50" s="73"/>
      <c r="O50" s="73"/>
      <c r="P50" s="73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</row>
    <row r="51" spans="2:29" ht="17.25">
      <c r="B51" s="393" t="s">
        <v>384</v>
      </c>
      <c r="C51" s="394"/>
      <c r="D51" s="395"/>
      <c r="E51" s="396"/>
      <c r="F51" s="397"/>
      <c r="G51" s="395"/>
      <c r="H51" s="395"/>
      <c r="I51" s="395"/>
      <c r="J51" s="396"/>
      <c r="K51" s="398"/>
      <c r="L51" s="395"/>
      <c r="M51" s="395"/>
      <c r="N51" s="395"/>
      <c r="O51" s="396"/>
      <c r="P51" s="399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</row>
    <row r="52" spans="2:29" ht="13.5">
      <c r="B52" s="404" t="s">
        <v>386</v>
      </c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</row>
    <row r="53" spans="2:29" ht="13.5">
      <c r="B53" s="404" t="s">
        <v>387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</row>
    <row r="54" spans="2:29" ht="13.5">
      <c r="B54" s="393" t="s">
        <v>388</v>
      </c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</row>
    <row r="55" spans="2:29" ht="13.5">
      <c r="B55" s="404" t="s">
        <v>389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</row>
    <row r="56" spans="2:29" ht="13.5">
      <c r="B56" s="393" t="s">
        <v>385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</row>
  </sheetData>
  <sheetProtection password="CC41" sheet="1"/>
  <mergeCells count="86">
    <mergeCell ref="N48:P48"/>
    <mergeCell ref="K41:M41"/>
    <mergeCell ref="N41:P41"/>
    <mergeCell ref="N42:P43"/>
    <mergeCell ref="K44:M44"/>
    <mergeCell ref="N44:P44"/>
    <mergeCell ref="K45:M45"/>
    <mergeCell ref="J42:J43"/>
    <mergeCell ref="K42:M43"/>
    <mergeCell ref="K49:M49"/>
    <mergeCell ref="N49:P49"/>
    <mergeCell ref="N45:P45"/>
    <mergeCell ref="K46:M46"/>
    <mergeCell ref="N46:P46"/>
    <mergeCell ref="K47:M47"/>
    <mergeCell ref="N47:P47"/>
    <mergeCell ref="K48:M48"/>
    <mergeCell ref="B39:B40"/>
    <mergeCell ref="J39:J40"/>
    <mergeCell ref="K39:M40"/>
    <mergeCell ref="N39:P40"/>
    <mergeCell ref="E42:E43"/>
    <mergeCell ref="D42:D43"/>
    <mergeCell ref="F42:F43"/>
    <mergeCell ref="G42:G43"/>
    <mergeCell ref="H42:H43"/>
    <mergeCell ref="I42:I43"/>
    <mergeCell ref="N37:O37"/>
    <mergeCell ref="N38:O38"/>
    <mergeCell ref="C40:E40"/>
    <mergeCell ref="C39:H39"/>
    <mergeCell ref="K33:M33"/>
    <mergeCell ref="N33:P33"/>
    <mergeCell ref="K34:M34"/>
    <mergeCell ref="N34:P34"/>
    <mergeCell ref="K35:M35"/>
    <mergeCell ref="N35:P35"/>
    <mergeCell ref="K30:M30"/>
    <mergeCell ref="N30:P30"/>
    <mergeCell ref="K31:M31"/>
    <mergeCell ref="N31:P31"/>
    <mergeCell ref="K32:M32"/>
    <mergeCell ref="N32:P32"/>
    <mergeCell ref="K27:M27"/>
    <mergeCell ref="N27:P27"/>
    <mergeCell ref="K28:M28"/>
    <mergeCell ref="N28:P28"/>
    <mergeCell ref="K29:M29"/>
    <mergeCell ref="N29:P29"/>
    <mergeCell ref="N24:P25"/>
    <mergeCell ref="N22:O22"/>
    <mergeCell ref="N23:O23"/>
    <mergeCell ref="C25:E25"/>
    <mergeCell ref="K26:M26"/>
    <mergeCell ref="N26:P26"/>
    <mergeCell ref="K16:M16"/>
    <mergeCell ref="K17:M17"/>
    <mergeCell ref="K18:M18"/>
    <mergeCell ref="K19:M19"/>
    <mergeCell ref="K20:M20"/>
    <mergeCell ref="B24:B25"/>
    <mergeCell ref="J24:J25"/>
    <mergeCell ref="K24:M25"/>
    <mergeCell ref="C24:H24"/>
    <mergeCell ref="K10:M10"/>
    <mergeCell ref="K11:M11"/>
    <mergeCell ref="K12:M12"/>
    <mergeCell ref="K13:M13"/>
    <mergeCell ref="K14:M14"/>
    <mergeCell ref="K15:M15"/>
    <mergeCell ref="B7:B8"/>
    <mergeCell ref="J7:J8"/>
    <mergeCell ref="K7:M8"/>
    <mergeCell ref="N7:P8"/>
    <mergeCell ref="N6:O6"/>
    <mergeCell ref="C8:E8"/>
    <mergeCell ref="C7:H7"/>
    <mergeCell ref="N5:O5"/>
    <mergeCell ref="K9:M9"/>
    <mergeCell ref="C2:E2"/>
    <mergeCell ref="G2:H2"/>
    <mergeCell ref="J2:L2"/>
    <mergeCell ref="N2:P2"/>
    <mergeCell ref="C3:H3"/>
    <mergeCell ref="K3:L3"/>
    <mergeCell ref="M3:O3"/>
  </mergeCells>
  <dataValidations count="1">
    <dataValidation operator="lessThanOrEqual" allowBlank="1" showInputMessage="1" showErrorMessage="1" sqref="C51:P51 B51:B56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1"/>
  <headerFooter alignWithMargins="0">
    <oddFooter>&amp;R2020年6月現在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C54"/>
  <sheetViews>
    <sheetView showGridLines="0" showZeros="0" zoomScale="75" zoomScaleNormal="75" workbookViewId="0" topLeftCell="A1">
      <selection activeCell="C2" sqref="C2:E2"/>
    </sheetView>
  </sheetViews>
  <sheetFormatPr defaultColWidth="9.00390625" defaultRowHeight="13.5"/>
  <cols>
    <col min="1" max="1" width="2.50390625" style="1" customWidth="1"/>
    <col min="2" max="2" width="9.125" style="1" customWidth="1"/>
    <col min="3" max="3" width="1.875" style="1" customWidth="1"/>
    <col min="4" max="4" width="11.50390625" style="1" customWidth="1"/>
    <col min="5" max="5" width="4.75390625" style="1" customWidth="1"/>
    <col min="6" max="6" width="12.25390625" style="1" customWidth="1"/>
    <col min="7" max="7" width="11.00390625" style="1" customWidth="1"/>
    <col min="8" max="8" width="12.875" style="1" customWidth="1"/>
    <col min="9" max="9" width="9.625" style="1" customWidth="1"/>
    <col min="10" max="10" width="14.25390625" style="1" customWidth="1"/>
    <col min="11" max="11" width="3.625" style="1" customWidth="1"/>
    <col min="12" max="12" width="4.625" style="1" customWidth="1"/>
    <col min="13" max="13" width="6.375" style="1" customWidth="1"/>
    <col min="14" max="14" width="9.00390625" style="1" customWidth="1"/>
    <col min="15" max="15" width="6.625" style="1" customWidth="1"/>
    <col min="16" max="16" width="5.75390625" style="1" customWidth="1"/>
    <col min="17" max="16384" width="9.00390625" style="1" customWidth="1"/>
  </cols>
  <sheetData>
    <row r="1" ht="4.5" customHeight="1"/>
    <row r="2" spans="2:29" ht="42" customHeight="1">
      <c r="B2" s="260" t="s">
        <v>185</v>
      </c>
      <c r="C2" s="758"/>
      <c r="D2" s="758"/>
      <c r="E2" s="759"/>
      <c r="F2" s="6" t="s">
        <v>200</v>
      </c>
      <c r="G2" s="865"/>
      <c r="H2" s="707"/>
      <c r="I2" s="262" t="s">
        <v>2</v>
      </c>
      <c r="J2" s="706"/>
      <c r="K2" s="706"/>
      <c r="L2" s="707"/>
      <c r="M2" s="262" t="s">
        <v>186</v>
      </c>
      <c r="N2" s="487"/>
      <c r="O2" s="487"/>
      <c r="P2" s="488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42" customHeight="1">
      <c r="B3" s="7" t="s">
        <v>5</v>
      </c>
      <c r="C3" s="708"/>
      <c r="D3" s="708"/>
      <c r="E3" s="708"/>
      <c r="F3" s="708"/>
      <c r="G3" s="708"/>
      <c r="H3" s="708"/>
      <c r="I3" s="6" t="s">
        <v>3</v>
      </c>
      <c r="J3" s="268"/>
      <c r="K3" s="490" t="s">
        <v>6</v>
      </c>
      <c r="L3" s="490"/>
      <c r="M3" s="866">
        <f>SUM(J24:M24,J45:M45)</f>
        <v>0</v>
      </c>
      <c r="N3" s="867"/>
      <c r="O3" s="867"/>
      <c r="P3" s="182" t="s">
        <v>7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7:29" ht="24" customHeight="1"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4" customHeight="1">
      <c r="B5" s="159" t="s">
        <v>243</v>
      </c>
      <c r="M5" s="270" t="s">
        <v>36</v>
      </c>
      <c r="N5" s="483">
        <f>F24</f>
        <v>3950</v>
      </c>
      <c r="O5" s="483"/>
      <c r="P5" s="272" t="s">
        <v>7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</row>
    <row r="6" spans="13:29" ht="24" customHeight="1">
      <c r="M6" s="270" t="s">
        <v>37</v>
      </c>
      <c r="N6" s="844"/>
      <c r="O6" s="844"/>
      <c r="P6" s="272" t="s">
        <v>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</row>
    <row r="7" spans="2:29" ht="18" customHeight="1">
      <c r="B7" s="476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201</v>
      </c>
      <c r="O7" s="479"/>
      <c r="P7" s="480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</row>
    <row r="8" spans="2:29" ht="18" customHeight="1">
      <c r="B8" s="509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511"/>
      <c r="O8" s="511"/>
      <c r="P8" s="512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</row>
    <row r="9" spans="2:29" ht="24.75" customHeight="1">
      <c r="B9" s="476" t="s">
        <v>244</v>
      </c>
      <c r="C9" s="20"/>
      <c r="D9" s="68" t="s">
        <v>245</v>
      </c>
      <c r="E9" s="191" t="s">
        <v>284</v>
      </c>
      <c r="F9" s="17">
        <v>1650</v>
      </c>
      <c r="G9" s="19"/>
      <c r="H9" s="332">
        <f aca="true" t="shared" si="0" ref="H9:H14">F9</f>
        <v>1650</v>
      </c>
      <c r="I9" s="19"/>
      <c r="J9" s="252"/>
      <c r="K9" s="694"/>
      <c r="L9" s="695"/>
      <c r="M9" s="696"/>
      <c r="N9" s="526"/>
      <c r="O9" s="526"/>
      <c r="P9" s="52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2:29" ht="24.75" customHeight="1">
      <c r="B10" s="868"/>
      <c r="C10" s="4"/>
      <c r="D10" s="189" t="s">
        <v>246</v>
      </c>
      <c r="E10" s="193" t="s">
        <v>307</v>
      </c>
      <c r="F10" s="25">
        <v>350</v>
      </c>
      <c r="G10" s="28"/>
      <c r="H10" s="137">
        <f t="shared" si="0"/>
        <v>350</v>
      </c>
      <c r="I10" s="28"/>
      <c r="J10" s="253"/>
      <c r="K10" s="533"/>
      <c r="L10" s="533"/>
      <c r="M10" s="533"/>
      <c r="N10" s="514"/>
      <c r="O10" s="514"/>
      <c r="P10" s="515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2:29" ht="24.75" customHeight="1">
      <c r="B11" s="868"/>
      <c r="C11" s="4"/>
      <c r="D11" s="189" t="s">
        <v>247</v>
      </c>
      <c r="E11" s="193"/>
      <c r="F11" s="25">
        <v>100</v>
      </c>
      <c r="G11" s="28"/>
      <c r="H11" s="137">
        <f t="shared" si="0"/>
        <v>100</v>
      </c>
      <c r="I11" s="28"/>
      <c r="J11" s="253"/>
      <c r="K11" s="533"/>
      <c r="L11" s="533"/>
      <c r="M11" s="533"/>
      <c r="N11" s="514"/>
      <c r="O11" s="514"/>
      <c r="P11" s="515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2:29" ht="24.75" customHeight="1">
      <c r="B12" s="868"/>
      <c r="C12" s="4"/>
      <c r="D12" s="189" t="s">
        <v>248</v>
      </c>
      <c r="E12" s="221" t="s">
        <v>304</v>
      </c>
      <c r="F12" s="25">
        <v>550</v>
      </c>
      <c r="G12" s="28"/>
      <c r="H12" s="137">
        <f t="shared" si="0"/>
        <v>550</v>
      </c>
      <c r="I12" s="28"/>
      <c r="J12" s="253"/>
      <c r="K12" s="533"/>
      <c r="L12" s="533"/>
      <c r="M12" s="533"/>
      <c r="N12" s="514"/>
      <c r="O12" s="514"/>
      <c r="P12" s="515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2:29" ht="24.75" customHeight="1">
      <c r="B13" s="868"/>
      <c r="C13" s="4"/>
      <c r="D13" s="189" t="s">
        <v>249</v>
      </c>
      <c r="E13" s="225" t="s">
        <v>299</v>
      </c>
      <c r="F13" s="25">
        <v>950</v>
      </c>
      <c r="G13" s="28"/>
      <c r="H13" s="137">
        <f t="shared" si="0"/>
        <v>950</v>
      </c>
      <c r="I13" s="28"/>
      <c r="J13" s="253"/>
      <c r="K13" s="533"/>
      <c r="L13" s="533"/>
      <c r="M13" s="533"/>
      <c r="N13" s="514"/>
      <c r="O13" s="514"/>
      <c r="P13" s="515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2:29" ht="24.75" customHeight="1">
      <c r="B14" s="509"/>
      <c r="C14" s="39"/>
      <c r="D14" s="207" t="s">
        <v>250</v>
      </c>
      <c r="E14" s="230" t="s">
        <v>306</v>
      </c>
      <c r="F14" s="208">
        <v>350</v>
      </c>
      <c r="G14" s="209"/>
      <c r="H14" s="239">
        <f t="shared" si="0"/>
        <v>350</v>
      </c>
      <c r="I14" s="209"/>
      <c r="J14" s="261"/>
      <c r="K14" s="869"/>
      <c r="L14" s="869"/>
      <c r="M14" s="869"/>
      <c r="N14" s="514"/>
      <c r="O14" s="514"/>
      <c r="P14" s="515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2:29" ht="24.75" customHeight="1">
      <c r="B15" s="32"/>
      <c r="C15" s="13"/>
      <c r="D15" s="13"/>
      <c r="E15" s="13"/>
      <c r="F15" s="32"/>
      <c r="G15" s="32"/>
      <c r="H15" s="32"/>
      <c r="I15" s="32"/>
      <c r="J15" s="32"/>
      <c r="K15" s="784"/>
      <c r="L15" s="784"/>
      <c r="M15" s="784"/>
      <c r="N15" s="513"/>
      <c r="O15" s="514"/>
      <c r="P15" s="515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2:29" ht="24.75" customHeight="1">
      <c r="B16" s="95"/>
      <c r="C16" s="24"/>
      <c r="D16" s="24"/>
      <c r="E16" s="24"/>
      <c r="F16" s="95"/>
      <c r="G16" s="95"/>
      <c r="H16" s="95"/>
      <c r="I16" s="95"/>
      <c r="J16" s="95"/>
      <c r="K16" s="725"/>
      <c r="L16" s="725"/>
      <c r="M16" s="725"/>
      <c r="N16" s="514"/>
      <c r="O16" s="514"/>
      <c r="P16" s="515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2:29" ht="24.75" customHeight="1">
      <c r="B17" s="95"/>
      <c r="C17" s="24"/>
      <c r="D17" s="24"/>
      <c r="E17" s="24"/>
      <c r="F17" s="95"/>
      <c r="G17" s="95"/>
      <c r="H17" s="95"/>
      <c r="I17" s="95"/>
      <c r="J17" s="95"/>
      <c r="K17" s="725"/>
      <c r="L17" s="725"/>
      <c r="M17" s="725"/>
      <c r="N17" s="514"/>
      <c r="O17" s="514"/>
      <c r="P17" s="515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2:29" ht="24.75" customHeight="1">
      <c r="B18" s="95"/>
      <c r="C18" s="24"/>
      <c r="D18" s="24"/>
      <c r="E18" s="24"/>
      <c r="F18" s="95"/>
      <c r="G18" s="95"/>
      <c r="H18" s="95"/>
      <c r="I18" s="95"/>
      <c r="J18" s="95"/>
      <c r="K18" s="725"/>
      <c r="L18" s="725"/>
      <c r="M18" s="725"/>
      <c r="N18" s="514"/>
      <c r="O18" s="514"/>
      <c r="P18" s="515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2:29" ht="24.75" customHeight="1">
      <c r="B19" s="95"/>
      <c r="C19" s="24"/>
      <c r="D19" s="24"/>
      <c r="E19" s="24"/>
      <c r="F19" s="95"/>
      <c r="G19" s="95"/>
      <c r="H19" s="95"/>
      <c r="I19" s="95"/>
      <c r="J19" s="95"/>
      <c r="K19" s="725"/>
      <c r="L19" s="725"/>
      <c r="M19" s="725"/>
      <c r="N19" s="514"/>
      <c r="O19" s="514"/>
      <c r="P19" s="515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2:29" ht="24.75" customHeight="1">
      <c r="B20" s="95"/>
      <c r="C20" s="24"/>
      <c r="D20" s="24"/>
      <c r="E20" s="24"/>
      <c r="F20" s="95"/>
      <c r="G20" s="95"/>
      <c r="H20" s="95"/>
      <c r="I20" s="95"/>
      <c r="J20" s="95"/>
      <c r="K20" s="725"/>
      <c r="L20" s="725"/>
      <c r="M20" s="725"/>
      <c r="N20" s="514"/>
      <c r="O20" s="514"/>
      <c r="P20" s="515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2:29" ht="24.75" customHeight="1">
      <c r="B21" s="95"/>
      <c r="C21" s="24"/>
      <c r="D21" s="24"/>
      <c r="E21" s="24"/>
      <c r="F21" s="95"/>
      <c r="G21" s="95"/>
      <c r="H21" s="95"/>
      <c r="I21" s="95"/>
      <c r="J21" s="95"/>
      <c r="K21" s="725"/>
      <c r="L21" s="725"/>
      <c r="M21" s="725"/>
      <c r="N21" s="514"/>
      <c r="O21" s="514"/>
      <c r="P21" s="515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2:29" ht="24.75" customHeight="1">
      <c r="B22" s="95"/>
      <c r="C22" s="24"/>
      <c r="D22" s="24"/>
      <c r="E22" s="24"/>
      <c r="F22" s="95"/>
      <c r="G22" s="95"/>
      <c r="H22" s="95"/>
      <c r="I22" s="95"/>
      <c r="J22" s="95"/>
      <c r="K22" s="725"/>
      <c r="L22" s="725"/>
      <c r="M22" s="725"/>
      <c r="N22" s="514"/>
      <c r="O22" s="514"/>
      <c r="P22" s="515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2:29" ht="24.75" customHeight="1" thickBot="1">
      <c r="B23" s="32"/>
      <c r="C23" s="13"/>
      <c r="D23" s="13"/>
      <c r="E23" s="13"/>
      <c r="F23" s="32"/>
      <c r="G23" s="32"/>
      <c r="H23" s="32"/>
      <c r="I23" s="32"/>
      <c r="J23" s="32"/>
      <c r="K23" s="784"/>
      <c r="L23" s="784"/>
      <c r="M23" s="784"/>
      <c r="N23" s="514"/>
      <c r="O23" s="514"/>
      <c r="P23" s="515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24.75" customHeight="1" thickTop="1">
      <c r="B24" s="37"/>
      <c r="C24" s="34"/>
      <c r="D24" s="36" t="str">
        <f>CONCATENATE(FIXED(COUNTA(D9:D14),0,0),"　店")</f>
        <v>6　店</v>
      </c>
      <c r="E24" s="34"/>
      <c r="F24" s="216">
        <f>SUM(F9:F23)</f>
        <v>3950</v>
      </c>
      <c r="G24" s="37"/>
      <c r="H24" s="237">
        <f>SUM(H9:H23)</f>
        <v>3950</v>
      </c>
      <c r="I24" s="37"/>
      <c r="J24" s="38">
        <f>SUM(J9:J14)</f>
        <v>0</v>
      </c>
      <c r="K24" s="870">
        <f>SUM(K9:M14)</f>
        <v>0</v>
      </c>
      <c r="L24" s="871"/>
      <c r="M24" s="872"/>
      <c r="N24" s="822"/>
      <c r="O24" s="822"/>
      <c r="P24" s="823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17:29" ht="24" customHeight="1"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24" customHeight="1">
      <c r="B26" s="159" t="s">
        <v>251</v>
      </c>
      <c r="M26" s="270" t="s">
        <v>36</v>
      </c>
      <c r="N26" s="483">
        <f>F45</f>
        <v>2800</v>
      </c>
      <c r="O26" s="483"/>
      <c r="P26" s="272" t="s">
        <v>7</v>
      </c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13:29" ht="24" customHeight="1">
      <c r="M27" s="270" t="s">
        <v>37</v>
      </c>
      <c r="N27" s="844"/>
      <c r="O27" s="844"/>
      <c r="P27" s="272" t="s">
        <v>7</v>
      </c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18" customHeight="1">
      <c r="B28" s="476" t="s">
        <v>8</v>
      </c>
      <c r="C28" s="462" t="s">
        <v>351</v>
      </c>
      <c r="D28" s="492"/>
      <c r="E28" s="492"/>
      <c r="F28" s="492"/>
      <c r="G28" s="492"/>
      <c r="H28" s="492"/>
      <c r="I28" s="10" t="s">
        <v>358</v>
      </c>
      <c r="J28" s="476" t="s">
        <v>38</v>
      </c>
      <c r="K28" s="478" t="s">
        <v>349</v>
      </c>
      <c r="L28" s="479"/>
      <c r="M28" s="480"/>
      <c r="N28" s="479" t="s">
        <v>201</v>
      </c>
      <c r="O28" s="479"/>
      <c r="P28" s="480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2:29" ht="18" customHeight="1">
      <c r="B29" s="509"/>
      <c r="C29" s="462" t="s">
        <v>41</v>
      </c>
      <c r="D29" s="463"/>
      <c r="E29" s="464"/>
      <c r="F29" s="251" t="s">
        <v>348</v>
      </c>
      <c r="G29" s="251" t="s">
        <v>10</v>
      </c>
      <c r="H29" s="251" t="s">
        <v>11</v>
      </c>
      <c r="I29" s="10" t="s">
        <v>353</v>
      </c>
      <c r="J29" s="477"/>
      <c r="K29" s="481"/>
      <c r="L29" s="482"/>
      <c r="M29" s="477"/>
      <c r="N29" s="511"/>
      <c r="O29" s="511"/>
      <c r="P29" s="512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2:29" ht="24.75" customHeight="1">
      <c r="B30" s="476" t="s">
        <v>252</v>
      </c>
      <c r="C30" s="20"/>
      <c r="D30" s="68" t="s">
        <v>253</v>
      </c>
      <c r="E30" s="191" t="s">
        <v>308</v>
      </c>
      <c r="F30" s="17">
        <v>1450</v>
      </c>
      <c r="G30" s="241"/>
      <c r="H30" s="17">
        <f>F30</f>
        <v>1450</v>
      </c>
      <c r="I30" s="102"/>
      <c r="J30" s="252"/>
      <c r="K30" s="873"/>
      <c r="L30" s="873"/>
      <c r="M30" s="873"/>
      <c r="N30" s="526"/>
      <c r="O30" s="526"/>
      <c r="P30" s="52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2:29" ht="24.75" customHeight="1">
      <c r="B31" s="868"/>
      <c r="C31" s="4"/>
      <c r="D31" s="189"/>
      <c r="E31" s="193"/>
      <c r="F31" s="25"/>
      <c r="G31" s="29"/>
      <c r="H31" s="25"/>
      <c r="I31" s="95"/>
      <c r="J31" s="292"/>
      <c r="K31" s="874"/>
      <c r="L31" s="874"/>
      <c r="M31" s="874"/>
      <c r="N31" s="875"/>
      <c r="O31" s="876"/>
      <c r="P31" s="87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2:29" ht="24.75" customHeight="1">
      <c r="B32" s="868"/>
      <c r="C32" s="4"/>
      <c r="D32" s="189" t="s">
        <v>254</v>
      </c>
      <c r="E32" s="193" t="s">
        <v>49</v>
      </c>
      <c r="F32" s="25">
        <v>350</v>
      </c>
      <c r="G32" s="217"/>
      <c r="H32" s="25">
        <f>F32</f>
        <v>350</v>
      </c>
      <c r="I32" s="28"/>
      <c r="J32" s="253"/>
      <c r="K32" s="533"/>
      <c r="L32" s="533"/>
      <c r="M32" s="533"/>
      <c r="N32" s="514"/>
      <c r="O32" s="514"/>
      <c r="P32" s="515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2:29" ht="24.75" customHeight="1">
      <c r="B33" s="868"/>
      <c r="C33" s="4"/>
      <c r="D33" s="189" t="s">
        <v>255</v>
      </c>
      <c r="E33" s="221" t="s">
        <v>308</v>
      </c>
      <c r="F33" s="25">
        <v>650</v>
      </c>
      <c r="G33" s="217"/>
      <c r="H33" s="25">
        <f>F33</f>
        <v>650</v>
      </c>
      <c r="I33" s="28"/>
      <c r="J33" s="253"/>
      <c r="K33" s="533"/>
      <c r="L33" s="533"/>
      <c r="M33" s="533"/>
      <c r="N33" s="514"/>
      <c r="O33" s="514"/>
      <c r="P33" s="515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24.75" customHeight="1">
      <c r="B34" s="509"/>
      <c r="C34" s="39"/>
      <c r="D34" s="207" t="s">
        <v>256</v>
      </c>
      <c r="E34" s="234" t="s">
        <v>308</v>
      </c>
      <c r="F34" s="208">
        <v>350</v>
      </c>
      <c r="G34" s="240"/>
      <c r="H34" s="208">
        <f>F34</f>
        <v>350</v>
      </c>
      <c r="I34" s="209"/>
      <c r="J34" s="261"/>
      <c r="K34" s="869"/>
      <c r="L34" s="869"/>
      <c r="M34" s="869"/>
      <c r="N34" s="514"/>
      <c r="O34" s="514"/>
      <c r="P34" s="515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24.75" customHeight="1">
      <c r="B35" s="32"/>
      <c r="C35" s="13"/>
      <c r="D35" s="13"/>
      <c r="E35" s="13"/>
      <c r="F35" s="32"/>
      <c r="G35" s="32"/>
      <c r="H35" s="32"/>
      <c r="I35" s="32"/>
      <c r="J35" s="32"/>
      <c r="K35" s="784"/>
      <c r="L35" s="784"/>
      <c r="M35" s="784"/>
      <c r="N35" s="514"/>
      <c r="O35" s="514"/>
      <c r="P35" s="515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2:29" ht="24.75" customHeight="1">
      <c r="B36" s="95"/>
      <c r="C36" s="24"/>
      <c r="D36" s="24"/>
      <c r="E36" s="24"/>
      <c r="F36" s="95"/>
      <c r="G36" s="95"/>
      <c r="H36" s="95"/>
      <c r="I36" s="95"/>
      <c r="J36" s="95"/>
      <c r="K36" s="725"/>
      <c r="L36" s="725"/>
      <c r="M36" s="725"/>
      <c r="N36" s="514"/>
      <c r="O36" s="514"/>
      <c r="P36" s="515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:29" ht="24.75" customHeight="1">
      <c r="B37" s="95"/>
      <c r="C37" s="24"/>
      <c r="D37" s="24"/>
      <c r="E37" s="24"/>
      <c r="F37" s="95"/>
      <c r="G37" s="95"/>
      <c r="H37" s="95"/>
      <c r="I37" s="95"/>
      <c r="J37" s="95"/>
      <c r="K37" s="725"/>
      <c r="L37" s="725"/>
      <c r="M37" s="725"/>
      <c r="N37" s="514"/>
      <c r="O37" s="514"/>
      <c r="P37" s="515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</row>
    <row r="38" spans="2:29" ht="24.75" customHeight="1">
      <c r="B38" s="95"/>
      <c r="C38" s="24"/>
      <c r="D38" s="24"/>
      <c r="E38" s="24"/>
      <c r="F38" s="95"/>
      <c r="G38" s="95"/>
      <c r="H38" s="95"/>
      <c r="I38" s="95"/>
      <c r="J38" s="95"/>
      <c r="K38" s="725"/>
      <c r="L38" s="725"/>
      <c r="M38" s="725"/>
      <c r="N38" s="514"/>
      <c r="O38" s="514"/>
      <c r="P38" s="515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</row>
    <row r="39" spans="2:29" ht="24.75" customHeight="1">
      <c r="B39" s="95"/>
      <c r="C39" s="24"/>
      <c r="D39" s="24"/>
      <c r="E39" s="24"/>
      <c r="F39" s="95"/>
      <c r="G39" s="95"/>
      <c r="H39" s="95"/>
      <c r="I39" s="95"/>
      <c r="J39" s="95"/>
      <c r="K39" s="725"/>
      <c r="L39" s="725"/>
      <c r="M39" s="725"/>
      <c r="N39" s="514"/>
      <c r="O39" s="514"/>
      <c r="P39" s="515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2:29" ht="24.75" customHeight="1">
      <c r="B40" s="95"/>
      <c r="C40" s="24"/>
      <c r="D40" s="24"/>
      <c r="E40" s="24"/>
      <c r="F40" s="95"/>
      <c r="G40" s="95"/>
      <c r="H40" s="95"/>
      <c r="I40" s="95"/>
      <c r="J40" s="95"/>
      <c r="K40" s="725"/>
      <c r="L40" s="725"/>
      <c r="M40" s="725"/>
      <c r="N40" s="514"/>
      <c r="O40" s="514"/>
      <c r="P40" s="515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2:29" ht="24.75" customHeight="1">
      <c r="B41" s="95"/>
      <c r="C41" s="24"/>
      <c r="D41" s="24"/>
      <c r="E41" s="24"/>
      <c r="F41" s="95"/>
      <c r="G41" s="95"/>
      <c r="H41" s="95"/>
      <c r="I41" s="95"/>
      <c r="J41" s="95"/>
      <c r="K41" s="725"/>
      <c r="L41" s="725"/>
      <c r="M41" s="725"/>
      <c r="N41" s="514"/>
      <c r="O41" s="514"/>
      <c r="P41" s="515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2:29" ht="24.75" customHeight="1">
      <c r="B42" s="95"/>
      <c r="C42" s="24"/>
      <c r="D42" s="24"/>
      <c r="E42" s="24"/>
      <c r="F42" s="95"/>
      <c r="G42" s="95"/>
      <c r="H42" s="95"/>
      <c r="I42" s="95"/>
      <c r="J42" s="95"/>
      <c r="K42" s="725"/>
      <c r="L42" s="725"/>
      <c r="M42" s="725"/>
      <c r="N42" s="514"/>
      <c r="O42" s="514"/>
      <c r="P42" s="515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2:29" ht="24.75" customHeight="1">
      <c r="B43" s="95"/>
      <c r="C43" s="24"/>
      <c r="D43" s="24"/>
      <c r="E43" s="24"/>
      <c r="F43" s="95"/>
      <c r="G43" s="95"/>
      <c r="H43" s="95"/>
      <c r="I43" s="95"/>
      <c r="J43" s="95"/>
      <c r="K43" s="725"/>
      <c r="L43" s="725"/>
      <c r="M43" s="725"/>
      <c r="N43" s="514"/>
      <c r="O43" s="514"/>
      <c r="P43" s="515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spans="2:29" ht="24.75" customHeight="1" thickBot="1">
      <c r="B44" s="32"/>
      <c r="C44" s="13"/>
      <c r="D44" s="13"/>
      <c r="E44" s="13"/>
      <c r="F44" s="32"/>
      <c r="G44" s="32"/>
      <c r="H44" s="32"/>
      <c r="I44" s="32"/>
      <c r="J44" s="32"/>
      <c r="K44" s="784"/>
      <c r="L44" s="784"/>
      <c r="M44" s="784"/>
      <c r="N44" s="514"/>
      <c r="O44" s="514"/>
      <c r="P44" s="515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</row>
    <row r="45" spans="2:29" ht="24.75" customHeight="1" thickTop="1">
      <c r="B45" s="37"/>
      <c r="C45" s="34"/>
      <c r="D45" s="36" t="str">
        <f>CONCATENATE(FIXED(COUNTA(D30:D34),0,0),"　店")</f>
        <v>4　店</v>
      </c>
      <c r="E45" s="34"/>
      <c r="F45" s="216">
        <f>SUM(F30:F34)</f>
        <v>2800</v>
      </c>
      <c r="G45" s="279"/>
      <c r="H45" s="237">
        <f>SUM(H30:H44)</f>
        <v>2800</v>
      </c>
      <c r="I45" s="37"/>
      <c r="J45" s="66">
        <f>SUM(J30:J34)</f>
        <v>0</v>
      </c>
      <c r="K45" s="532">
        <f>SUM(K30:M34)</f>
        <v>0</v>
      </c>
      <c r="L45" s="532"/>
      <c r="M45" s="532"/>
      <c r="N45" s="822"/>
      <c r="O45" s="822"/>
      <c r="P45" s="823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</row>
    <row r="46" spans="2:29" ht="13.5" customHeight="1">
      <c r="B46" s="13"/>
      <c r="C46" s="13"/>
      <c r="D46" s="420"/>
      <c r="E46" s="13"/>
      <c r="F46" s="18"/>
      <c r="G46" s="424"/>
      <c r="H46" s="411"/>
      <c r="I46" s="13"/>
      <c r="J46" s="428"/>
      <c r="K46" s="428"/>
      <c r="L46" s="428"/>
      <c r="M46" s="428"/>
      <c r="N46" s="73"/>
      <c r="O46" s="73"/>
      <c r="P46" s="73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</row>
    <row r="47" spans="2:29" ht="17.25">
      <c r="B47" s="393" t="s">
        <v>384</v>
      </c>
      <c r="C47" s="394"/>
      <c r="D47" s="395"/>
      <c r="E47" s="396"/>
      <c r="F47" s="397"/>
      <c r="G47" s="395"/>
      <c r="H47" s="395"/>
      <c r="I47" s="395"/>
      <c r="J47" s="396"/>
      <c r="K47" s="398"/>
      <c r="L47" s="395"/>
      <c r="M47" s="395"/>
      <c r="N47" s="395"/>
      <c r="O47" s="396"/>
      <c r="P47" s="399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</row>
    <row r="48" spans="2:29" ht="13.5">
      <c r="B48" s="404" t="s">
        <v>386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</row>
    <row r="49" spans="2:29" ht="13.5">
      <c r="B49" s="404" t="s">
        <v>387</v>
      </c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spans="2:29" ht="13.5">
      <c r="B50" s="393" t="s">
        <v>388</v>
      </c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</row>
    <row r="51" spans="2:29" ht="13.5">
      <c r="B51" s="404" t="s">
        <v>389</v>
      </c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</row>
    <row r="52" spans="2:29" ht="13.5">
      <c r="B52" s="393" t="s">
        <v>385</v>
      </c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</row>
    <row r="53" spans="17:29" ht="13.5"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</row>
    <row r="54" spans="17:29" ht="13.5"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</row>
  </sheetData>
  <sheetProtection password="CC41" sheet="1"/>
  <mergeCells count="89">
    <mergeCell ref="K44:M44"/>
    <mergeCell ref="N44:P44"/>
    <mergeCell ref="K45:M45"/>
    <mergeCell ref="N45:P45"/>
    <mergeCell ref="K41:M41"/>
    <mergeCell ref="N41:P41"/>
    <mergeCell ref="K42:M42"/>
    <mergeCell ref="N42:P42"/>
    <mergeCell ref="K43:M43"/>
    <mergeCell ref="N43:P43"/>
    <mergeCell ref="K38:M38"/>
    <mergeCell ref="N38:P38"/>
    <mergeCell ref="K39:M39"/>
    <mergeCell ref="N39:P39"/>
    <mergeCell ref="K40:M40"/>
    <mergeCell ref="N40:P40"/>
    <mergeCell ref="N34:P34"/>
    <mergeCell ref="K35:M35"/>
    <mergeCell ref="N35:P35"/>
    <mergeCell ref="K36:M36"/>
    <mergeCell ref="N36:P36"/>
    <mergeCell ref="K37:M37"/>
    <mergeCell ref="N37:P37"/>
    <mergeCell ref="B30:B34"/>
    <mergeCell ref="K30:M30"/>
    <mergeCell ref="N30:P30"/>
    <mergeCell ref="K31:M31"/>
    <mergeCell ref="N31:P31"/>
    <mergeCell ref="K32:M32"/>
    <mergeCell ref="N32:P32"/>
    <mergeCell ref="K33:M33"/>
    <mergeCell ref="N33:P33"/>
    <mergeCell ref="K34:M34"/>
    <mergeCell ref="B28:B29"/>
    <mergeCell ref="J28:J29"/>
    <mergeCell ref="K28:M29"/>
    <mergeCell ref="N28:P29"/>
    <mergeCell ref="N26:O26"/>
    <mergeCell ref="C29:E29"/>
    <mergeCell ref="N27:O27"/>
    <mergeCell ref="C28:H28"/>
    <mergeCell ref="K22:M22"/>
    <mergeCell ref="N22:P22"/>
    <mergeCell ref="K23:M23"/>
    <mergeCell ref="N23:P23"/>
    <mergeCell ref="K24:M24"/>
    <mergeCell ref="N24:P24"/>
    <mergeCell ref="K19:M19"/>
    <mergeCell ref="N19:P19"/>
    <mergeCell ref="K20:M20"/>
    <mergeCell ref="N20:P20"/>
    <mergeCell ref="K21:M21"/>
    <mergeCell ref="N21:P21"/>
    <mergeCell ref="K16:M16"/>
    <mergeCell ref="N16:P16"/>
    <mergeCell ref="K17:M17"/>
    <mergeCell ref="N17:P17"/>
    <mergeCell ref="K18:M18"/>
    <mergeCell ref="N18:P18"/>
    <mergeCell ref="N12:P12"/>
    <mergeCell ref="K13:M13"/>
    <mergeCell ref="K14:M14"/>
    <mergeCell ref="N14:P14"/>
    <mergeCell ref="K15:M15"/>
    <mergeCell ref="N15:P15"/>
    <mergeCell ref="N13:P13"/>
    <mergeCell ref="N5:O5"/>
    <mergeCell ref="N6:O6"/>
    <mergeCell ref="B9:B14"/>
    <mergeCell ref="K9:M9"/>
    <mergeCell ref="N9:P9"/>
    <mergeCell ref="K10:M10"/>
    <mergeCell ref="N10:P10"/>
    <mergeCell ref="K11:M11"/>
    <mergeCell ref="N11:P11"/>
    <mergeCell ref="K12:M12"/>
    <mergeCell ref="C8:E8"/>
    <mergeCell ref="B7:B8"/>
    <mergeCell ref="J7:J8"/>
    <mergeCell ref="K7:M8"/>
    <mergeCell ref="N7:P8"/>
    <mergeCell ref="C7:H7"/>
    <mergeCell ref="C2:E2"/>
    <mergeCell ref="G2:H2"/>
    <mergeCell ref="J2:L2"/>
    <mergeCell ref="N2:P2"/>
    <mergeCell ref="C3:H3"/>
    <mergeCell ref="K3:L3"/>
    <mergeCell ref="M3:O3"/>
  </mergeCells>
  <dataValidations count="1">
    <dataValidation operator="lessThanOrEqual" allowBlank="1" showInputMessage="1" showErrorMessage="1" sqref="C47:P47 B47:B52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1"/>
  <headerFooter alignWithMargins="0">
    <oddFooter>&amp;R2020年6月現在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C53"/>
  <sheetViews>
    <sheetView showGridLines="0" showZeros="0" zoomScale="75" zoomScaleNormal="75" workbookViewId="0" topLeftCell="A1">
      <selection activeCell="C2" sqref="C2:E2"/>
    </sheetView>
  </sheetViews>
  <sheetFormatPr defaultColWidth="9.00390625" defaultRowHeight="13.5"/>
  <cols>
    <col min="1" max="1" width="1.625" style="1" customWidth="1"/>
    <col min="2" max="2" width="9.125" style="1" customWidth="1"/>
    <col min="3" max="3" width="1.875" style="1" customWidth="1"/>
    <col min="4" max="4" width="11.50390625" style="1" customWidth="1"/>
    <col min="5" max="5" width="4.75390625" style="1" customWidth="1"/>
    <col min="6" max="6" width="12.25390625" style="1" customWidth="1"/>
    <col min="7" max="7" width="11.00390625" style="1" customWidth="1"/>
    <col min="8" max="8" width="12.875" style="1" customWidth="1"/>
    <col min="9" max="9" width="9.625" style="1" customWidth="1"/>
    <col min="10" max="10" width="14.25390625" style="1" customWidth="1"/>
    <col min="11" max="11" width="3.625" style="1" customWidth="1"/>
    <col min="12" max="12" width="4.625" style="1" customWidth="1"/>
    <col min="13" max="13" width="6.375" style="1" customWidth="1"/>
    <col min="14" max="14" width="8.625" style="1" customWidth="1"/>
    <col min="15" max="15" width="7.50390625" style="1" customWidth="1"/>
    <col min="16" max="16" width="7.625" style="1" customWidth="1"/>
    <col min="17" max="16384" width="9.00390625" style="1" customWidth="1"/>
  </cols>
  <sheetData>
    <row r="1" ht="4.5" customHeight="1"/>
    <row r="2" spans="2:29" ht="42" customHeight="1">
      <c r="B2" s="7" t="s">
        <v>1</v>
      </c>
      <c r="C2" s="493"/>
      <c r="D2" s="493"/>
      <c r="E2" s="547"/>
      <c r="F2" s="7" t="s">
        <v>200</v>
      </c>
      <c r="G2" s="833"/>
      <c r="H2" s="496"/>
      <c r="I2" s="264" t="s">
        <v>2</v>
      </c>
      <c r="J2" s="878"/>
      <c r="K2" s="878"/>
      <c r="L2" s="496"/>
      <c r="M2" s="264" t="s">
        <v>186</v>
      </c>
      <c r="N2" s="487"/>
      <c r="O2" s="487"/>
      <c r="P2" s="488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42" customHeight="1">
      <c r="B3" s="7" t="s">
        <v>5</v>
      </c>
      <c r="C3" s="489"/>
      <c r="D3" s="489"/>
      <c r="E3" s="489"/>
      <c r="F3" s="489"/>
      <c r="G3" s="489"/>
      <c r="H3" s="879"/>
      <c r="I3" s="264" t="s">
        <v>3</v>
      </c>
      <c r="J3" s="269"/>
      <c r="K3" s="710" t="s">
        <v>6</v>
      </c>
      <c r="L3" s="710"/>
      <c r="M3" s="711">
        <f>SUM(J42:M42)</f>
        <v>0</v>
      </c>
      <c r="N3" s="711"/>
      <c r="O3" s="711"/>
      <c r="P3" s="210" t="s">
        <v>7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7:29" ht="24" customHeight="1"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4" customHeight="1">
      <c r="B5" s="159" t="s">
        <v>257</v>
      </c>
      <c r="M5" s="270" t="s">
        <v>36</v>
      </c>
      <c r="N5" s="483">
        <f>F42</f>
        <v>10350</v>
      </c>
      <c r="O5" s="483"/>
      <c r="P5" s="272" t="s">
        <v>7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</row>
    <row r="6" spans="13:29" ht="24" customHeight="1">
      <c r="M6" s="270" t="s">
        <v>37</v>
      </c>
      <c r="N6" s="497"/>
      <c r="O6" s="497"/>
      <c r="P6" s="272" t="s">
        <v>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</row>
    <row r="7" spans="2:29" ht="18" customHeight="1">
      <c r="B7" s="476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201</v>
      </c>
      <c r="O7" s="479"/>
      <c r="P7" s="480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</row>
    <row r="8" spans="2:29" ht="18" customHeight="1">
      <c r="B8" s="509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511"/>
      <c r="O8" s="511"/>
      <c r="P8" s="512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</row>
    <row r="9" spans="2:29" ht="12" customHeight="1">
      <c r="B9" s="880"/>
      <c r="C9" s="881"/>
      <c r="D9" s="883" t="s">
        <v>258</v>
      </c>
      <c r="E9" s="885" t="s">
        <v>306</v>
      </c>
      <c r="F9" s="886">
        <v>1650</v>
      </c>
      <c r="G9" s="873"/>
      <c r="H9" s="886">
        <f>F9</f>
        <v>1650</v>
      </c>
      <c r="I9" s="889"/>
      <c r="J9" s="890"/>
      <c r="K9" s="891"/>
      <c r="L9" s="892"/>
      <c r="M9" s="893"/>
      <c r="N9" s="897"/>
      <c r="O9" s="898"/>
      <c r="P9" s="899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2:29" ht="12" customHeight="1">
      <c r="B10" s="736"/>
      <c r="C10" s="882"/>
      <c r="D10" s="884"/>
      <c r="E10" s="792"/>
      <c r="F10" s="887"/>
      <c r="G10" s="888"/>
      <c r="H10" s="887"/>
      <c r="I10" s="853"/>
      <c r="J10" s="796"/>
      <c r="K10" s="894"/>
      <c r="L10" s="895"/>
      <c r="M10" s="896"/>
      <c r="N10" s="900"/>
      <c r="O10" s="901"/>
      <c r="P10" s="902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2:29" ht="24.75" customHeight="1">
      <c r="B11" s="4"/>
      <c r="C11" s="4"/>
      <c r="D11" s="188" t="s">
        <v>259</v>
      </c>
      <c r="E11" s="193"/>
      <c r="F11" s="25">
        <v>1200</v>
      </c>
      <c r="G11" s="217"/>
      <c r="H11" s="25">
        <f aca="true" t="shared" si="0" ref="H11:H20">F11</f>
        <v>1200</v>
      </c>
      <c r="I11" s="28"/>
      <c r="J11" s="253"/>
      <c r="K11" s="903"/>
      <c r="L11" s="904"/>
      <c r="M11" s="905"/>
      <c r="N11" s="15"/>
      <c r="O11" s="13"/>
      <c r="P11" s="8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2:29" ht="24.75" customHeight="1">
      <c r="B12" s="4"/>
      <c r="C12" s="4"/>
      <c r="D12" s="189" t="s">
        <v>260</v>
      </c>
      <c r="E12" s="221" t="s">
        <v>306</v>
      </c>
      <c r="F12" s="25">
        <v>300</v>
      </c>
      <c r="G12" s="217"/>
      <c r="H12" s="25">
        <f t="shared" si="0"/>
        <v>300</v>
      </c>
      <c r="I12" s="28"/>
      <c r="J12" s="253"/>
      <c r="K12" s="903"/>
      <c r="L12" s="904"/>
      <c r="M12" s="905"/>
      <c r="N12" s="15"/>
      <c r="O12" s="13"/>
      <c r="P12" s="8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2:29" ht="24.75" customHeight="1">
      <c r="B13" s="4"/>
      <c r="C13" s="4"/>
      <c r="D13" s="189" t="s">
        <v>261</v>
      </c>
      <c r="E13" s="221" t="s">
        <v>306</v>
      </c>
      <c r="F13" s="25">
        <v>150</v>
      </c>
      <c r="G13" s="217"/>
      <c r="H13" s="25">
        <f t="shared" si="0"/>
        <v>150</v>
      </c>
      <c r="I13" s="28"/>
      <c r="J13" s="253"/>
      <c r="K13" s="903"/>
      <c r="L13" s="904"/>
      <c r="M13" s="905"/>
      <c r="N13" s="15"/>
      <c r="O13" s="13"/>
      <c r="P13" s="8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2:29" ht="24.75" customHeight="1">
      <c r="B14" s="4"/>
      <c r="C14" s="4"/>
      <c r="D14" s="189" t="s">
        <v>262</v>
      </c>
      <c r="E14" s="221" t="s">
        <v>295</v>
      </c>
      <c r="F14" s="25">
        <v>550</v>
      </c>
      <c r="G14" s="217"/>
      <c r="H14" s="25">
        <f t="shared" si="0"/>
        <v>550</v>
      </c>
      <c r="I14" s="28"/>
      <c r="J14" s="253"/>
      <c r="K14" s="903"/>
      <c r="L14" s="904"/>
      <c r="M14" s="905"/>
      <c r="N14" s="615"/>
      <c r="O14" s="616"/>
      <c r="P14" s="61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2:29" ht="24.75" customHeight="1">
      <c r="B15" s="4"/>
      <c r="C15" s="4"/>
      <c r="D15" s="189" t="s">
        <v>263</v>
      </c>
      <c r="E15" s="221" t="s">
        <v>307</v>
      </c>
      <c r="F15" s="25">
        <v>450</v>
      </c>
      <c r="G15" s="217"/>
      <c r="H15" s="25">
        <f t="shared" si="0"/>
        <v>450</v>
      </c>
      <c r="I15" s="28"/>
      <c r="J15" s="253"/>
      <c r="K15" s="903"/>
      <c r="L15" s="904"/>
      <c r="M15" s="905"/>
      <c r="N15" s="663"/>
      <c r="O15" s="664"/>
      <c r="P15" s="665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2:29" ht="24.75" customHeight="1">
      <c r="B16" s="4"/>
      <c r="C16" s="4"/>
      <c r="D16" s="189" t="s">
        <v>264</v>
      </c>
      <c r="E16" s="221" t="s">
        <v>307</v>
      </c>
      <c r="F16" s="25">
        <v>600</v>
      </c>
      <c r="G16" s="217"/>
      <c r="H16" s="25">
        <f t="shared" si="0"/>
        <v>600</v>
      </c>
      <c r="I16" s="28"/>
      <c r="J16" s="253"/>
      <c r="K16" s="903"/>
      <c r="L16" s="904"/>
      <c r="M16" s="905"/>
      <c r="N16" s="689"/>
      <c r="O16" s="625"/>
      <c r="P16" s="626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2:29" ht="24.75" customHeight="1">
      <c r="B17" s="4"/>
      <c r="C17" s="4"/>
      <c r="D17" s="189" t="s">
        <v>265</v>
      </c>
      <c r="E17" s="221" t="s">
        <v>307</v>
      </c>
      <c r="F17" s="25">
        <v>1550</v>
      </c>
      <c r="G17" s="217"/>
      <c r="H17" s="25">
        <f t="shared" si="0"/>
        <v>1550</v>
      </c>
      <c r="I17" s="28"/>
      <c r="J17" s="253"/>
      <c r="K17" s="903"/>
      <c r="L17" s="904"/>
      <c r="M17" s="905"/>
      <c r="N17" s="689"/>
      <c r="O17" s="625"/>
      <c r="P17" s="626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2:29" ht="24.75" customHeight="1">
      <c r="B18" s="4"/>
      <c r="C18" s="4"/>
      <c r="D18" s="189" t="s">
        <v>266</v>
      </c>
      <c r="E18" s="221" t="s">
        <v>307</v>
      </c>
      <c r="F18" s="25">
        <v>450</v>
      </c>
      <c r="G18" s="217"/>
      <c r="H18" s="25">
        <f t="shared" si="0"/>
        <v>450</v>
      </c>
      <c r="I18" s="28"/>
      <c r="J18" s="253"/>
      <c r="K18" s="903"/>
      <c r="L18" s="904"/>
      <c r="M18" s="905"/>
      <c r="N18" s="689"/>
      <c r="O18" s="625"/>
      <c r="P18" s="626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2:29" ht="24.75" customHeight="1">
      <c r="B19" s="4"/>
      <c r="C19" s="4"/>
      <c r="D19" s="189" t="s">
        <v>267</v>
      </c>
      <c r="E19" s="221" t="s">
        <v>307</v>
      </c>
      <c r="F19" s="25">
        <v>1550</v>
      </c>
      <c r="G19" s="217"/>
      <c r="H19" s="25">
        <f t="shared" si="0"/>
        <v>1550</v>
      </c>
      <c r="I19" s="28"/>
      <c r="J19" s="253"/>
      <c r="K19" s="903"/>
      <c r="L19" s="904"/>
      <c r="M19" s="905"/>
      <c r="N19" s="689"/>
      <c r="O19" s="625"/>
      <c r="P19" s="626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2:29" ht="24.75" customHeight="1">
      <c r="B20" s="4"/>
      <c r="C20" s="4"/>
      <c r="D20" s="189" t="s">
        <v>268</v>
      </c>
      <c r="E20" s="221" t="s">
        <v>307</v>
      </c>
      <c r="F20" s="25">
        <v>1900</v>
      </c>
      <c r="G20" s="217"/>
      <c r="H20" s="25">
        <f t="shared" si="0"/>
        <v>1900</v>
      </c>
      <c r="I20" s="28"/>
      <c r="J20" s="253"/>
      <c r="K20" s="903"/>
      <c r="L20" s="904"/>
      <c r="M20" s="905"/>
      <c r="N20" s="689"/>
      <c r="O20" s="625"/>
      <c r="P20" s="626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2:29" ht="24.75" customHeight="1">
      <c r="B21" s="95"/>
      <c r="C21" s="24"/>
      <c r="D21" s="24"/>
      <c r="E21" s="24"/>
      <c r="F21" s="95"/>
      <c r="G21" s="95"/>
      <c r="H21" s="95"/>
      <c r="I21" s="95"/>
      <c r="J21" s="95"/>
      <c r="K21" s="650"/>
      <c r="L21" s="650"/>
      <c r="M21" s="651"/>
      <c r="N21" s="689"/>
      <c r="O21" s="625"/>
      <c r="P21" s="626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2:29" ht="24.75" customHeight="1">
      <c r="B22" s="95"/>
      <c r="C22" s="24"/>
      <c r="D22" s="24"/>
      <c r="E22" s="24"/>
      <c r="F22" s="95"/>
      <c r="G22" s="95"/>
      <c r="H22" s="95"/>
      <c r="I22" s="95"/>
      <c r="J22" s="95"/>
      <c r="K22" s="650"/>
      <c r="L22" s="650"/>
      <c r="M22" s="651"/>
      <c r="N22" s="689"/>
      <c r="O22" s="625"/>
      <c r="P22" s="626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2:29" ht="24.75" customHeight="1">
      <c r="B23" s="95"/>
      <c r="C23" s="24"/>
      <c r="D23" s="24"/>
      <c r="E23" s="24"/>
      <c r="F23" s="95"/>
      <c r="G23" s="95"/>
      <c r="H23" s="95"/>
      <c r="I23" s="95"/>
      <c r="J23" s="95"/>
      <c r="K23" s="650"/>
      <c r="L23" s="650"/>
      <c r="M23" s="651"/>
      <c r="N23" s="689"/>
      <c r="O23" s="625"/>
      <c r="P23" s="626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24.75" customHeight="1">
      <c r="B24" s="95"/>
      <c r="C24" s="24"/>
      <c r="D24" s="24"/>
      <c r="E24" s="24"/>
      <c r="F24" s="95"/>
      <c r="G24" s="95"/>
      <c r="H24" s="95"/>
      <c r="I24" s="95"/>
      <c r="J24" s="95"/>
      <c r="K24" s="650"/>
      <c r="L24" s="650"/>
      <c r="M24" s="651"/>
      <c r="N24" s="15"/>
      <c r="O24" s="13"/>
      <c r="P24" s="8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2:29" ht="24.75" customHeight="1">
      <c r="B25" s="95"/>
      <c r="C25" s="24"/>
      <c r="D25" s="24"/>
      <c r="E25" s="24"/>
      <c r="F25" s="95"/>
      <c r="G25" s="95"/>
      <c r="H25" s="95"/>
      <c r="I25" s="95"/>
      <c r="J25" s="95"/>
      <c r="K25" s="650"/>
      <c r="L25" s="650"/>
      <c r="M25" s="651"/>
      <c r="N25" s="15"/>
      <c r="O25" s="13"/>
      <c r="P25" s="8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24.75" customHeight="1">
      <c r="B26" s="95"/>
      <c r="C26" s="24"/>
      <c r="D26" s="24"/>
      <c r="E26" s="24"/>
      <c r="F26" s="95"/>
      <c r="G26" s="95"/>
      <c r="H26" s="95"/>
      <c r="I26" s="95"/>
      <c r="J26" s="95"/>
      <c r="K26" s="650"/>
      <c r="L26" s="650"/>
      <c r="M26" s="651"/>
      <c r="N26" s="15"/>
      <c r="O26" s="13"/>
      <c r="P26" s="8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2:29" ht="24.75" customHeight="1">
      <c r="B27" s="95"/>
      <c r="C27" s="24"/>
      <c r="D27" s="24"/>
      <c r="E27" s="24"/>
      <c r="F27" s="95"/>
      <c r="G27" s="95"/>
      <c r="H27" s="95"/>
      <c r="I27" s="95"/>
      <c r="J27" s="95"/>
      <c r="K27" s="650"/>
      <c r="L27" s="650"/>
      <c r="M27" s="651"/>
      <c r="N27" s="15"/>
      <c r="O27" s="13"/>
      <c r="P27" s="8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24.75" customHeight="1">
      <c r="B28" s="95"/>
      <c r="C28" s="24"/>
      <c r="D28" s="24"/>
      <c r="E28" s="24"/>
      <c r="F28" s="95"/>
      <c r="G28" s="95"/>
      <c r="H28" s="95"/>
      <c r="I28" s="95"/>
      <c r="J28" s="95"/>
      <c r="K28" s="650"/>
      <c r="L28" s="650"/>
      <c r="M28" s="651"/>
      <c r="N28" s="15"/>
      <c r="O28" s="13"/>
      <c r="P28" s="8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2:29" ht="24.75" customHeight="1">
      <c r="B29" s="95"/>
      <c r="C29" s="24"/>
      <c r="D29" s="24"/>
      <c r="E29" s="24"/>
      <c r="F29" s="95"/>
      <c r="G29" s="95"/>
      <c r="H29" s="95"/>
      <c r="I29" s="95"/>
      <c r="J29" s="95"/>
      <c r="K29" s="650"/>
      <c r="L29" s="650"/>
      <c r="M29" s="651"/>
      <c r="N29" s="15"/>
      <c r="O29" s="13"/>
      <c r="P29" s="8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2:29" ht="24.75" customHeight="1">
      <c r="B30" s="95"/>
      <c r="C30" s="24"/>
      <c r="D30" s="24"/>
      <c r="E30" s="24"/>
      <c r="F30" s="95"/>
      <c r="G30" s="95"/>
      <c r="H30" s="95"/>
      <c r="I30" s="95"/>
      <c r="J30" s="95"/>
      <c r="K30" s="650"/>
      <c r="L30" s="650"/>
      <c r="M30" s="651"/>
      <c r="N30" s="15"/>
      <c r="O30" s="13"/>
      <c r="P30" s="8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2:29" ht="24.75" customHeight="1">
      <c r="B31" s="95"/>
      <c r="C31" s="24"/>
      <c r="D31" s="24"/>
      <c r="E31" s="24"/>
      <c r="F31" s="95"/>
      <c r="G31" s="95"/>
      <c r="H31" s="95"/>
      <c r="I31" s="95"/>
      <c r="J31" s="95"/>
      <c r="K31" s="650"/>
      <c r="L31" s="650"/>
      <c r="M31" s="651"/>
      <c r="N31" s="15"/>
      <c r="O31" s="13"/>
      <c r="P31" s="8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2:29" ht="24.75" customHeight="1">
      <c r="B32" s="95"/>
      <c r="C32" s="24"/>
      <c r="D32" s="24"/>
      <c r="E32" s="24"/>
      <c r="F32" s="95"/>
      <c r="G32" s="95"/>
      <c r="H32" s="95"/>
      <c r="I32" s="95"/>
      <c r="J32" s="95"/>
      <c r="K32" s="650"/>
      <c r="L32" s="650"/>
      <c r="M32" s="651"/>
      <c r="N32" s="15"/>
      <c r="O32" s="13"/>
      <c r="P32" s="8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2:29" ht="24.75" customHeight="1">
      <c r="B33" s="95"/>
      <c r="C33" s="24"/>
      <c r="D33" s="24"/>
      <c r="E33" s="24"/>
      <c r="F33" s="95"/>
      <c r="G33" s="95"/>
      <c r="H33" s="95"/>
      <c r="I33" s="95"/>
      <c r="J33" s="95"/>
      <c r="K33" s="650"/>
      <c r="L33" s="650"/>
      <c r="M33" s="651"/>
      <c r="N33" s="15"/>
      <c r="O33" s="13"/>
      <c r="P33" s="8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24.75" customHeight="1">
      <c r="B34" s="95"/>
      <c r="C34" s="24"/>
      <c r="D34" s="24"/>
      <c r="E34" s="24"/>
      <c r="F34" s="95"/>
      <c r="G34" s="95"/>
      <c r="H34" s="95"/>
      <c r="I34" s="95"/>
      <c r="J34" s="95"/>
      <c r="K34" s="650"/>
      <c r="L34" s="650"/>
      <c r="M34" s="651"/>
      <c r="N34" s="15"/>
      <c r="O34" s="13"/>
      <c r="P34" s="8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24.75" customHeight="1">
      <c r="B35" s="95"/>
      <c r="C35" s="24"/>
      <c r="D35" s="24"/>
      <c r="E35" s="24"/>
      <c r="F35" s="95"/>
      <c r="G35" s="95"/>
      <c r="H35" s="95"/>
      <c r="I35" s="95"/>
      <c r="J35" s="95"/>
      <c r="K35" s="650"/>
      <c r="L35" s="650"/>
      <c r="M35" s="651"/>
      <c r="N35" s="15"/>
      <c r="O35" s="13"/>
      <c r="P35" s="8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2:29" ht="24.75" customHeight="1">
      <c r="B36" s="95"/>
      <c r="C36" s="24"/>
      <c r="D36" s="24"/>
      <c r="E36" s="24"/>
      <c r="F36" s="95"/>
      <c r="G36" s="95"/>
      <c r="H36" s="95"/>
      <c r="I36" s="95"/>
      <c r="J36" s="95"/>
      <c r="K36" s="650"/>
      <c r="L36" s="650"/>
      <c r="M36" s="651"/>
      <c r="N36" s="15"/>
      <c r="O36" s="13"/>
      <c r="P36" s="8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:29" ht="24.75" customHeight="1">
      <c r="B37" s="95"/>
      <c r="C37" s="24"/>
      <c r="D37" s="24"/>
      <c r="E37" s="24"/>
      <c r="F37" s="95"/>
      <c r="G37" s="95"/>
      <c r="H37" s="95"/>
      <c r="I37" s="95"/>
      <c r="J37" s="95"/>
      <c r="K37" s="650"/>
      <c r="L37" s="650"/>
      <c r="M37" s="651"/>
      <c r="N37" s="15"/>
      <c r="O37" s="13"/>
      <c r="P37" s="8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</row>
    <row r="38" spans="2:29" ht="24.75" customHeight="1">
      <c r="B38" s="95"/>
      <c r="C38" s="24"/>
      <c r="D38" s="24"/>
      <c r="E38" s="24"/>
      <c r="F38" s="95"/>
      <c r="G38" s="95"/>
      <c r="H38" s="95"/>
      <c r="I38" s="95"/>
      <c r="J38" s="95"/>
      <c r="K38" s="650"/>
      <c r="L38" s="650"/>
      <c r="M38" s="651"/>
      <c r="N38" s="15"/>
      <c r="O38" s="13"/>
      <c r="P38" s="8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</row>
    <row r="39" spans="2:29" ht="24.75" customHeight="1">
      <c r="B39" s="95"/>
      <c r="C39" s="24"/>
      <c r="D39" s="24"/>
      <c r="E39" s="24"/>
      <c r="F39" s="95"/>
      <c r="G39" s="95"/>
      <c r="H39" s="95"/>
      <c r="I39" s="95"/>
      <c r="J39" s="95"/>
      <c r="K39" s="650"/>
      <c r="L39" s="650"/>
      <c r="M39" s="651"/>
      <c r="N39" s="15"/>
      <c r="O39" s="13"/>
      <c r="P39" s="8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2:29" ht="24.75" customHeight="1">
      <c r="B40" s="95"/>
      <c r="C40" s="24"/>
      <c r="D40" s="24"/>
      <c r="E40" s="24"/>
      <c r="F40" s="95"/>
      <c r="G40" s="95"/>
      <c r="H40" s="95"/>
      <c r="I40" s="95"/>
      <c r="J40" s="95"/>
      <c r="K40" s="650"/>
      <c r="L40" s="650"/>
      <c r="M40" s="651"/>
      <c r="N40" s="15"/>
      <c r="O40" s="13"/>
      <c r="P40" s="8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2:29" ht="24.75" customHeight="1" thickBot="1">
      <c r="B41" s="32"/>
      <c r="C41" s="13"/>
      <c r="D41" s="13"/>
      <c r="E41" s="13"/>
      <c r="F41" s="32"/>
      <c r="G41" s="32"/>
      <c r="H41" s="32"/>
      <c r="I41" s="32"/>
      <c r="J41" s="32"/>
      <c r="K41" s="514"/>
      <c r="L41" s="514"/>
      <c r="M41" s="514"/>
      <c r="N41" s="15"/>
      <c r="O41" s="13"/>
      <c r="P41" s="8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2:29" ht="24.75" customHeight="1" thickTop="1">
      <c r="B42" s="37"/>
      <c r="C42" s="34"/>
      <c r="D42" s="36" t="str">
        <f>CONCATENATE(FIXED(COUNTA(D9:D20),0,0),"　店")</f>
        <v>11　店</v>
      </c>
      <c r="E42" s="34"/>
      <c r="F42" s="216">
        <f>SUM(F9:F20)</f>
        <v>10350</v>
      </c>
      <c r="G42" s="216">
        <f>SUM(G9:G20)</f>
        <v>0</v>
      </c>
      <c r="H42" s="216">
        <f>SUM(H9:H20)</f>
        <v>10350</v>
      </c>
      <c r="I42" s="37"/>
      <c r="J42" s="38">
        <f>SUM(J9:J20)</f>
        <v>0</v>
      </c>
      <c r="K42" s="504">
        <f>SUM(K9:M20)</f>
        <v>0</v>
      </c>
      <c r="L42" s="505"/>
      <c r="M42" s="506"/>
      <c r="N42" s="63"/>
      <c r="O42" s="39"/>
      <c r="P42" s="40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2:29" ht="13.5" customHeight="1">
      <c r="B43" s="13"/>
      <c r="C43" s="13"/>
      <c r="D43" s="420"/>
      <c r="E43" s="13"/>
      <c r="F43" s="18"/>
      <c r="G43" s="18"/>
      <c r="H43" s="18"/>
      <c r="I43" s="13"/>
      <c r="J43" s="118"/>
      <c r="K43" s="118"/>
      <c r="L43" s="118"/>
      <c r="M43" s="118"/>
      <c r="N43" s="13"/>
      <c r="O43" s="13"/>
      <c r="P43" s="13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spans="2:29" ht="17.25">
      <c r="B44" s="393" t="s">
        <v>384</v>
      </c>
      <c r="C44" s="394"/>
      <c r="D44" s="395"/>
      <c r="E44" s="396"/>
      <c r="F44" s="397"/>
      <c r="G44" s="395"/>
      <c r="H44" s="395"/>
      <c r="I44" s="395"/>
      <c r="J44" s="396"/>
      <c r="K44" s="398"/>
      <c r="L44" s="395"/>
      <c r="M44" s="395"/>
      <c r="N44" s="395"/>
      <c r="O44" s="396"/>
      <c r="P44" s="399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</row>
    <row r="45" spans="2:29" ht="13.5">
      <c r="B45" s="404" t="s">
        <v>386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</row>
    <row r="46" spans="2:29" ht="13.5">
      <c r="B46" s="404" t="s">
        <v>387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</row>
    <row r="47" spans="2:29" ht="13.5">
      <c r="B47" s="393" t="s">
        <v>388</v>
      </c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</row>
    <row r="48" spans="2:29" ht="13.5">
      <c r="B48" s="404" t="s">
        <v>389</v>
      </c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</row>
    <row r="49" spans="2:29" ht="13.5">
      <c r="B49" s="393" t="s">
        <v>385</v>
      </c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spans="17:29" ht="13.5"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</row>
    <row r="51" spans="17:29" ht="13.5"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</row>
    <row r="52" spans="17:29" ht="13.5"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</row>
    <row r="53" spans="17:29" ht="13.5"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</row>
  </sheetData>
  <sheetProtection password="CC41" sheet="1"/>
  <mergeCells count="69">
    <mergeCell ref="K38:M38"/>
    <mergeCell ref="K39:M39"/>
    <mergeCell ref="K40:M40"/>
    <mergeCell ref="K41:M41"/>
    <mergeCell ref="K42:M42"/>
    <mergeCell ref="K32:M32"/>
    <mergeCell ref="K33:M33"/>
    <mergeCell ref="K34:M34"/>
    <mergeCell ref="K35:M35"/>
    <mergeCell ref="K36:M36"/>
    <mergeCell ref="K37:M37"/>
    <mergeCell ref="K26:M26"/>
    <mergeCell ref="K27:M27"/>
    <mergeCell ref="K28:M28"/>
    <mergeCell ref="K29:M29"/>
    <mergeCell ref="K30:M30"/>
    <mergeCell ref="K31:M31"/>
    <mergeCell ref="K22:M22"/>
    <mergeCell ref="N22:P22"/>
    <mergeCell ref="K23:M23"/>
    <mergeCell ref="N23:P23"/>
    <mergeCell ref="K24:M24"/>
    <mergeCell ref="K25:M25"/>
    <mergeCell ref="K19:M19"/>
    <mergeCell ref="N19:P19"/>
    <mergeCell ref="K20:M20"/>
    <mergeCell ref="N20:P20"/>
    <mergeCell ref="K21:M21"/>
    <mergeCell ref="N21:P21"/>
    <mergeCell ref="K16:M16"/>
    <mergeCell ref="N16:P16"/>
    <mergeCell ref="K17:M17"/>
    <mergeCell ref="N17:P17"/>
    <mergeCell ref="K18:M18"/>
    <mergeCell ref="N18:P18"/>
    <mergeCell ref="K11:M11"/>
    <mergeCell ref="K12:M12"/>
    <mergeCell ref="K13:M13"/>
    <mergeCell ref="K14:M14"/>
    <mergeCell ref="N14:P14"/>
    <mergeCell ref="K15:M15"/>
    <mergeCell ref="N15:P15"/>
    <mergeCell ref="H9:H10"/>
    <mergeCell ref="I9:I10"/>
    <mergeCell ref="J9:J10"/>
    <mergeCell ref="K9:M10"/>
    <mergeCell ref="N9:P9"/>
    <mergeCell ref="N10:P10"/>
    <mergeCell ref="B9:B10"/>
    <mergeCell ref="C9:C10"/>
    <mergeCell ref="D9:D10"/>
    <mergeCell ref="E9:E10"/>
    <mergeCell ref="F9:F10"/>
    <mergeCell ref="G9:G10"/>
    <mergeCell ref="B7:B8"/>
    <mergeCell ref="J7:J8"/>
    <mergeCell ref="K7:M8"/>
    <mergeCell ref="N7:P8"/>
    <mergeCell ref="N5:O5"/>
    <mergeCell ref="N6:O6"/>
    <mergeCell ref="C8:E8"/>
    <mergeCell ref="C7:H7"/>
    <mergeCell ref="C2:E2"/>
    <mergeCell ref="G2:H2"/>
    <mergeCell ref="J2:L2"/>
    <mergeCell ref="N2:P2"/>
    <mergeCell ref="C3:H3"/>
    <mergeCell ref="K3:L3"/>
    <mergeCell ref="M3:O3"/>
  </mergeCells>
  <dataValidations count="1">
    <dataValidation operator="lessThanOrEqual" allowBlank="1" showInputMessage="1" showErrorMessage="1" sqref="C44:P44 B44:B49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1"/>
  <headerFooter alignWithMargins="0">
    <oddFooter>&amp;R2020年6月現在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C52"/>
  <sheetViews>
    <sheetView showGridLines="0" showZeros="0" zoomScale="75" zoomScaleNormal="75" workbookViewId="0" topLeftCell="A1">
      <selection activeCell="C2" sqref="C2:E2"/>
    </sheetView>
  </sheetViews>
  <sheetFormatPr defaultColWidth="9.00390625" defaultRowHeight="13.5"/>
  <cols>
    <col min="1" max="1" width="1.875" style="1" customWidth="1"/>
    <col min="2" max="2" width="9.00390625" style="1" customWidth="1"/>
    <col min="3" max="3" width="1.875" style="1" customWidth="1"/>
    <col min="4" max="4" width="11.50390625" style="1" customWidth="1"/>
    <col min="5" max="5" width="4.75390625" style="1" customWidth="1"/>
    <col min="6" max="6" width="12.25390625" style="1" customWidth="1"/>
    <col min="7" max="7" width="11.00390625" style="1" customWidth="1"/>
    <col min="8" max="8" width="12.875" style="1" customWidth="1"/>
    <col min="9" max="9" width="9.625" style="1" customWidth="1"/>
    <col min="10" max="10" width="14.25390625" style="1" customWidth="1"/>
    <col min="11" max="11" width="3.625" style="1" customWidth="1"/>
    <col min="12" max="12" width="4.625" style="1" customWidth="1"/>
    <col min="13" max="13" width="6.375" style="1" customWidth="1"/>
    <col min="14" max="14" width="6.625" style="1" customWidth="1"/>
    <col min="15" max="15" width="9.00390625" style="1" customWidth="1"/>
    <col min="16" max="16" width="5.75390625" style="1" customWidth="1"/>
    <col min="17" max="16384" width="9.00390625" style="1" customWidth="1"/>
  </cols>
  <sheetData>
    <row r="1" ht="3.75" customHeight="1"/>
    <row r="2" spans="2:29" ht="42" customHeight="1">
      <c r="B2" s="7" t="s">
        <v>1</v>
      </c>
      <c r="C2" s="493"/>
      <c r="D2" s="493"/>
      <c r="E2" s="493"/>
      <c r="F2" s="7" t="s">
        <v>200</v>
      </c>
      <c r="G2" s="833"/>
      <c r="H2" s="496"/>
      <c r="I2" s="264" t="s">
        <v>2</v>
      </c>
      <c r="J2" s="878"/>
      <c r="K2" s="878"/>
      <c r="L2" s="496"/>
      <c r="M2" s="264" t="s">
        <v>186</v>
      </c>
      <c r="N2" s="906"/>
      <c r="O2" s="906"/>
      <c r="P2" s="9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42" customHeight="1">
      <c r="B3" s="7" t="s">
        <v>5</v>
      </c>
      <c r="C3" s="489"/>
      <c r="D3" s="489"/>
      <c r="E3" s="489"/>
      <c r="F3" s="489"/>
      <c r="G3" s="489"/>
      <c r="H3" s="879"/>
      <c r="I3" s="264" t="s">
        <v>3</v>
      </c>
      <c r="J3" s="269"/>
      <c r="K3" s="710" t="s">
        <v>6</v>
      </c>
      <c r="L3" s="710"/>
      <c r="M3" s="908">
        <f>SUM(J28:M28,J44:M44)</f>
        <v>0</v>
      </c>
      <c r="N3" s="909"/>
      <c r="O3" s="909"/>
      <c r="P3" s="169" t="s">
        <v>7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7:29" ht="13.5" customHeight="1"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4" customHeight="1">
      <c r="B5" s="159" t="s">
        <v>269</v>
      </c>
      <c r="M5" s="270" t="s">
        <v>36</v>
      </c>
      <c r="N5" s="760">
        <f>F28</f>
        <v>1850</v>
      </c>
      <c r="O5" s="760"/>
      <c r="P5" s="272" t="s">
        <v>7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</row>
    <row r="6" spans="13:29" ht="24" customHeight="1">
      <c r="M6" s="270" t="s">
        <v>37</v>
      </c>
      <c r="N6" s="844"/>
      <c r="O6" s="844"/>
      <c r="P6" s="272" t="s">
        <v>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</row>
    <row r="7" spans="2:29" ht="18" customHeight="1">
      <c r="B7" s="476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201</v>
      </c>
      <c r="O7" s="479"/>
      <c r="P7" s="480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</row>
    <row r="8" spans="2:29" ht="18" customHeight="1">
      <c r="B8" s="509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511"/>
      <c r="O8" s="511"/>
      <c r="P8" s="512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</row>
    <row r="9" spans="2:29" ht="24.75" customHeight="1">
      <c r="B9" s="881" t="s">
        <v>270</v>
      </c>
      <c r="C9" s="2"/>
      <c r="D9" s="340" t="s">
        <v>343</v>
      </c>
      <c r="E9" s="220"/>
      <c r="F9" s="17">
        <v>400</v>
      </c>
      <c r="G9" s="242"/>
      <c r="H9" s="17">
        <f>F9</f>
        <v>400</v>
      </c>
      <c r="I9" s="19"/>
      <c r="J9" s="252"/>
      <c r="K9" s="911"/>
      <c r="L9" s="912"/>
      <c r="M9" s="913"/>
      <c r="N9" s="526"/>
      <c r="O9" s="526"/>
      <c r="P9" s="52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2:29" ht="24.75" customHeight="1">
      <c r="B10" s="910"/>
      <c r="C10" s="58"/>
      <c r="D10" s="204"/>
      <c r="E10" s="233"/>
      <c r="F10" s="60"/>
      <c r="G10" s="212"/>
      <c r="H10" s="244"/>
      <c r="I10" s="142"/>
      <c r="J10" s="289"/>
      <c r="K10" s="914"/>
      <c r="L10" s="914"/>
      <c r="M10" s="850"/>
      <c r="N10" s="514"/>
      <c r="O10" s="514"/>
      <c r="P10" s="515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2:29" ht="24.75" customHeight="1">
      <c r="B11" s="87" t="s">
        <v>271</v>
      </c>
      <c r="C11" s="4"/>
      <c r="D11" s="189" t="s">
        <v>272</v>
      </c>
      <c r="E11" s="193"/>
      <c r="F11" s="25">
        <v>1000</v>
      </c>
      <c r="G11" s="243"/>
      <c r="H11" s="25">
        <f>F11</f>
        <v>1000</v>
      </c>
      <c r="I11" s="28"/>
      <c r="J11" s="253"/>
      <c r="K11" s="834"/>
      <c r="L11" s="835"/>
      <c r="M11" s="836"/>
      <c r="N11" s="514"/>
      <c r="O11" s="514"/>
      <c r="P11" s="515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2:29" ht="24.75" customHeight="1">
      <c r="B12" s="87" t="s">
        <v>273</v>
      </c>
      <c r="C12" s="4"/>
      <c r="D12" s="189" t="s">
        <v>274</v>
      </c>
      <c r="E12" s="221"/>
      <c r="F12" s="25">
        <v>450</v>
      </c>
      <c r="G12" s="243"/>
      <c r="H12" s="25">
        <f>F12</f>
        <v>450</v>
      </c>
      <c r="I12" s="28"/>
      <c r="J12" s="253"/>
      <c r="K12" s="834"/>
      <c r="L12" s="835"/>
      <c r="M12" s="836"/>
      <c r="N12" s="514"/>
      <c r="O12" s="514"/>
      <c r="P12" s="515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2:29" ht="24.75" customHeight="1">
      <c r="B13" s="4"/>
      <c r="C13" s="4"/>
      <c r="D13" s="24"/>
      <c r="E13" s="221"/>
      <c r="F13" s="95"/>
      <c r="G13" s="95"/>
      <c r="H13" s="95"/>
      <c r="I13" s="95"/>
      <c r="J13" s="95"/>
      <c r="K13" s="650"/>
      <c r="L13" s="650"/>
      <c r="M13" s="651"/>
      <c r="N13" s="13"/>
      <c r="O13" s="13"/>
      <c r="P13" s="8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2:29" ht="24.75" customHeight="1">
      <c r="B14" s="4"/>
      <c r="C14" s="4"/>
      <c r="D14" s="24"/>
      <c r="E14" s="24"/>
      <c r="F14" s="95"/>
      <c r="G14" s="95"/>
      <c r="H14" s="95"/>
      <c r="I14" s="95"/>
      <c r="J14" s="95"/>
      <c r="K14" s="650"/>
      <c r="L14" s="650"/>
      <c r="M14" s="651"/>
      <c r="N14" s="13"/>
      <c r="O14" s="13"/>
      <c r="P14" s="8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2:29" ht="24.75" customHeight="1">
      <c r="B15" s="4"/>
      <c r="C15" s="4"/>
      <c r="D15" s="24"/>
      <c r="E15" s="24"/>
      <c r="F15" s="95"/>
      <c r="G15" s="95"/>
      <c r="H15" s="95"/>
      <c r="I15" s="95"/>
      <c r="J15" s="95"/>
      <c r="K15" s="650"/>
      <c r="L15" s="650"/>
      <c r="M15" s="651"/>
      <c r="N15" s="13"/>
      <c r="O15" s="13"/>
      <c r="P15" s="8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2:29" ht="24.75" customHeight="1">
      <c r="B16" s="4"/>
      <c r="C16" s="4"/>
      <c r="D16" s="24"/>
      <c r="E16" s="24"/>
      <c r="F16" s="95"/>
      <c r="G16" s="95"/>
      <c r="H16" s="95"/>
      <c r="I16" s="95"/>
      <c r="J16" s="95"/>
      <c r="K16" s="650"/>
      <c r="L16" s="650"/>
      <c r="M16" s="651"/>
      <c r="N16" s="13"/>
      <c r="O16" s="13"/>
      <c r="P16" s="8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2:29" ht="24.75" customHeight="1">
      <c r="B17" s="4"/>
      <c r="C17" s="4"/>
      <c r="D17" s="24"/>
      <c r="E17" s="24"/>
      <c r="F17" s="95"/>
      <c r="G17" s="95"/>
      <c r="H17" s="95"/>
      <c r="I17" s="95"/>
      <c r="J17" s="95"/>
      <c r="K17" s="650"/>
      <c r="L17" s="650"/>
      <c r="M17" s="651"/>
      <c r="N17" s="13"/>
      <c r="O17" s="13"/>
      <c r="P17" s="8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2:29" ht="24.75" customHeight="1">
      <c r="B18" s="4"/>
      <c r="C18" s="4"/>
      <c r="D18" s="24"/>
      <c r="E18" s="24"/>
      <c r="F18" s="95"/>
      <c r="G18" s="95"/>
      <c r="H18" s="95"/>
      <c r="I18" s="95"/>
      <c r="J18" s="95"/>
      <c r="K18" s="650"/>
      <c r="L18" s="650"/>
      <c r="M18" s="651"/>
      <c r="N18" s="13"/>
      <c r="O18" s="13"/>
      <c r="P18" s="8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2:29" ht="24.75" customHeight="1">
      <c r="B19" s="4"/>
      <c r="C19" s="4"/>
      <c r="D19" s="24"/>
      <c r="E19" s="24"/>
      <c r="F19" s="95"/>
      <c r="G19" s="95"/>
      <c r="H19" s="95"/>
      <c r="I19" s="95"/>
      <c r="J19" s="95"/>
      <c r="K19" s="650"/>
      <c r="L19" s="650"/>
      <c r="M19" s="651"/>
      <c r="N19" s="13"/>
      <c r="O19" s="13"/>
      <c r="P19" s="8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2:29" ht="24.75" customHeight="1">
      <c r="B20" s="4"/>
      <c r="C20" s="4"/>
      <c r="D20" s="24"/>
      <c r="E20" s="24"/>
      <c r="F20" s="95"/>
      <c r="G20" s="95"/>
      <c r="H20" s="95"/>
      <c r="I20" s="95"/>
      <c r="J20" s="95"/>
      <c r="K20" s="650"/>
      <c r="L20" s="650"/>
      <c r="M20" s="651"/>
      <c r="N20" s="13"/>
      <c r="O20" s="13"/>
      <c r="P20" s="8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2:29" ht="24.75" customHeight="1">
      <c r="B21" s="4"/>
      <c r="C21" s="4"/>
      <c r="D21" s="24"/>
      <c r="E21" s="24"/>
      <c r="F21" s="95"/>
      <c r="G21" s="95"/>
      <c r="H21" s="95"/>
      <c r="I21" s="95"/>
      <c r="J21" s="95"/>
      <c r="K21" s="650"/>
      <c r="L21" s="650"/>
      <c r="M21" s="651"/>
      <c r="N21" s="13"/>
      <c r="O21" s="13"/>
      <c r="P21" s="8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2:29" ht="24.75" customHeight="1">
      <c r="B22" s="4"/>
      <c r="C22" s="4"/>
      <c r="D22" s="24"/>
      <c r="E22" s="24"/>
      <c r="F22" s="95"/>
      <c r="G22" s="95"/>
      <c r="H22" s="95"/>
      <c r="I22" s="95"/>
      <c r="J22" s="95"/>
      <c r="K22" s="650"/>
      <c r="L22" s="650"/>
      <c r="M22" s="651"/>
      <c r="N22" s="13"/>
      <c r="O22" s="13"/>
      <c r="P22" s="8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2:29" ht="24.75" customHeight="1">
      <c r="B23" s="4"/>
      <c r="C23" s="4"/>
      <c r="D23" s="24"/>
      <c r="E23" s="24"/>
      <c r="F23" s="95"/>
      <c r="G23" s="95"/>
      <c r="H23" s="95"/>
      <c r="I23" s="95"/>
      <c r="J23" s="95"/>
      <c r="K23" s="650"/>
      <c r="L23" s="650"/>
      <c r="M23" s="651"/>
      <c r="N23" s="13"/>
      <c r="O23" s="13"/>
      <c r="P23" s="8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24.75" customHeight="1">
      <c r="B24" s="4"/>
      <c r="C24" s="4"/>
      <c r="D24" s="24"/>
      <c r="E24" s="24"/>
      <c r="F24" s="95"/>
      <c r="G24" s="95"/>
      <c r="H24" s="95"/>
      <c r="I24" s="95"/>
      <c r="J24" s="95"/>
      <c r="K24" s="650"/>
      <c r="L24" s="650"/>
      <c r="M24" s="651"/>
      <c r="N24" s="13"/>
      <c r="O24" s="13"/>
      <c r="P24" s="8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2:29" ht="24.75" customHeight="1">
      <c r="B25" s="4"/>
      <c r="C25" s="4"/>
      <c r="D25" s="24"/>
      <c r="E25" s="24"/>
      <c r="F25" s="95"/>
      <c r="G25" s="95"/>
      <c r="H25" s="95"/>
      <c r="I25" s="95"/>
      <c r="J25" s="95"/>
      <c r="K25" s="650"/>
      <c r="L25" s="650"/>
      <c r="M25" s="651"/>
      <c r="N25" s="13"/>
      <c r="O25" s="13"/>
      <c r="P25" s="8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24.75" customHeight="1">
      <c r="B26" s="4"/>
      <c r="C26" s="4"/>
      <c r="D26" s="24"/>
      <c r="E26" s="24"/>
      <c r="F26" s="95"/>
      <c r="G26" s="95"/>
      <c r="H26" s="95"/>
      <c r="I26" s="95"/>
      <c r="J26" s="95"/>
      <c r="K26" s="650"/>
      <c r="L26" s="650"/>
      <c r="M26" s="651"/>
      <c r="N26" s="13"/>
      <c r="O26" s="13"/>
      <c r="P26" s="8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2:29" ht="24.75" customHeight="1" thickBot="1">
      <c r="B27" s="15"/>
      <c r="C27" s="15"/>
      <c r="D27" s="13"/>
      <c r="E27" s="13"/>
      <c r="F27" s="32"/>
      <c r="G27" s="32"/>
      <c r="H27" s="32"/>
      <c r="I27" s="32"/>
      <c r="J27" s="32"/>
      <c r="K27" s="530"/>
      <c r="L27" s="530"/>
      <c r="M27" s="531"/>
      <c r="N27" s="13"/>
      <c r="O27" s="13"/>
      <c r="P27" s="8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24.75" customHeight="1" thickTop="1">
      <c r="B28" s="35"/>
      <c r="C28" s="35"/>
      <c r="D28" s="36" t="str">
        <f>CONCATENATE(FIXED(COUNTA(D9:D12),0,0),"　店")</f>
        <v>3　店</v>
      </c>
      <c r="E28" s="34"/>
      <c r="F28" s="282">
        <f>SUM(F9:F12)</f>
        <v>1850</v>
      </c>
      <c r="G28" s="279"/>
      <c r="H28" s="237">
        <f>SUM(H9:H27)</f>
        <v>1850</v>
      </c>
      <c r="I28" s="37"/>
      <c r="J28" s="213">
        <f>SUM(J9:J12)</f>
        <v>0</v>
      </c>
      <c r="K28" s="915">
        <f>SUM(K9:M12)</f>
        <v>0</v>
      </c>
      <c r="L28" s="915"/>
      <c r="M28" s="916"/>
      <c r="N28" s="39"/>
      <c r="O28" s="39"/>
      <c r="P28" s="40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17:29" ht="24" customHeight="1"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2:29" ht="24" customHeight="1">
      <c r="B30" s="159" t="s">
        <v>275</v>
      </c>
      <c r="M30" s="270" t="s">
        <v>36</v>
      </c>
      <c r="N30" s="483">
        <f>F44</f>
        <v>400</v>
      </c>
      <c r="O30" s="483"/>
      <c r="P30" s="272" t="s">
        <v>7</v>
      </c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13:29" ht="24" customHeight="1">
      <c r="M31" s="270" t="s">
        <v>37</v>
      </c>
      <c r="N31" s="497"/>
      <c r="O31" s="497"/>
      <c r="P31" s="272" t="s">
        <v>7</v>
      </c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2:29" ht="16.5" customHeight="1">
      <c r="B32" s="476" t="s">
        <v>8</v>
      </c>
      <c r="C32" s="462" t="s">
        <v>351</v>
      </c>
      <c r="D32" s="492"/>
      <c r="E32" s="492"/>
      <c r="F32" s="492"/>
      <c r="G32" s="492"/>
      <c r="H32" s="492"/>
      <c r="I32" s="10" t="s">
        <v>358</v>
      </c>
      <c r="J32" s="476" t="s">
        <v>38</v>
      </c>
      <c r="K32" s="478" t="s">
        <v>39</v>
      </c>
      <c r="L32" s="479"/>
      <c r="M32" s="480"/>
      <c r="N32" s="479" t="s">
        <v>201</v>
      </c>
      <c r="O32" s="479"/>
      <c r="P32" s="480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2:29" ht="16.5" customHeight="1">
      <c r="B33" s="509"/>
      <c r="C33" s="462" t="s">
        <v>41</v>
      </c>
      <c r="D33" s="463"/>
      <c r="E33" s="464"/>
      <c r="F33" s="251" t="s">
        <v>348</v>
      </c>
      <c r="G33" s="251" t="s">
        <v>10</v>
      </c>
      <c r="H33" s="251" t="s">
        <v>11</v>
      </c>
      <c r="I33" s="10" t="s">
        <v>353</v>
      </c>
      <c r="J33" s="509"/>
      <c r="K33" s="510"/>
      <c r="L33" s="511"/>
      <c r="M33" s="512"/>
      <c r="N33" s="511"/>
      <c r="O33" s="511"/>
      <c r="P33" s="512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24.75" customHeight="1">
      <c r="B34" s="44"/>
      <c r="C34" s="214" t="s">
        <v>65</v>
      </c>
      <c r="D34" s="211" t="s">
        <v>276</v>
      </c>
      <c r="E34" s="13"/>
      <c r="F34" s="17">
        <v>400</v>
      </c>
      <c r="G34" s="151"/>
      <c r="H34" s="17">
        <f>F34</f>
        <v>400</v>
      </c>
      <c r="I34" s="19"/>
      <c r="J34" s="252"/>
      <c r="K34" s="917"/>
      <c r="L34" s="917"/>
      <c r="M34" s="917"/>
      <c r="N34" s="918" t="s">
        <v>277</v>
      </c>
      <c r="O34" s="919"/>
      <c r="P34" s="920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24.75" customHeight="1">
      <c r="B35" s="95"/>
      <c r="C35" s="24"/>
      <c r="D35" s="24"/>
      <c r="E35" s="24"/>
      <c r="F35" s="25"/>
      <c r="G35" s="25"/>
      <c r="H35" s="25"/>
      <c r="I35" s="95"/>
      <c r="J35" s="25"/>
      <c r="K35" s="921"/>
      <c r="L35" s="921"/>
      <c r="M35" s="921"/>
      <c r="N35" s="514"/>
      <c r="O35" s="514"/>
      <c r="P35" s="515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2:29" ht="24.75" customHeight="1">
      <c r="B36" s="95"/>
      <c r="C36" s="24"/>
      <c r="D36" s="24"/>
      <c r="E36" s="24"/>
      <c r="F36" s="25"/>
      <c r="G36" s="25"/>
      <c r="H36" s="25"/>
      <c r="I36" s="95"/>
      <c r="J36" s="25"/>
      <c r="K36" s="921"/>
      <c r="L36" s="921"/>
      <c r="M36" s="921"/>
      <c r="N36" s="630"/>
      <c r="O36" s="630"/>
      <c r="P36" s="631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:29" ht="24.75" customHeight="1">
      <c r="B37" s="95"/>
      <c r="C37" s="24"/>
      <c r="D37" s="24"/>
      <c r="E37" s="24"/>
      <c r="F37" s="25"/>
      <c r="G37" s="25"/>
      <c r="H37" s="25"/>
      <c r="I37" s="95"/>
      <c r="J37" s="25"/>
      <c r="K37" s="921"/>
      <c r="L37" s="921"/>
      <c r="M37" s="921"/>
      <c r="N37" s="514"/>
      <c r="O37" s="514"/>
      <c r="P37" s="515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</row>
    <row r="38" spans="2:29" ht="24.75" customHeight="1">
      <c r="B38" s="95"/>
      <c r="C38" s="24"/>
      <c r="D38" s="24"/>
      <c r="E38" s="24"/>
      <c r="F38" s="25"/>
      <c r="G38" s="25"/>
      <c r="H38" s="25"/>
      <c r="I38" s="95"/>
      <c r="J38" s="25"/>
      <c r="K38" s="921"/>
      <c r="L38" s="921"/>
      <c r="M38" s="921"/>
      <c r="N38" s="514"/>
      <c r="O38" s="514"/>
      <c r="P38" s="515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</row>
    <row r="39" spans="2:29" ht="24.75" customHeight="1">
      <c r="B39" s="95"/>
      <c r="C39" s="24"/>
      <c r="D39" s="24"/>
      <c r="E39" s="24"/>
      <c r="F39" s="25"/>
      <c r="G39" s="25"/>
      <c r="H39" s="25"/>
      <c r="I39" s="95"/>
      <c r="J39" s="25"/>
      <c r="K39" s="921"/>
      <c r="L39" s="921"/>
      <c r="M39" s="921"/>
      <c r="N39" s="514"/>
      <c r="O39" s="514"/>
      <c r="P39" s="515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2:29" ht="24.75" customHeight="1">
      <c r="B40" s="95"/>
      <c r="C40" s="24"/>
      <c r="D40" s="24"/>
      <c r="E40" s="24"/>
      <c r="F40" s="25"/>
      <c r="G40" s="25"/>
      <c r="H40" s="25"/>
      <c r="I40" s="95"/>
      <c r="J40" s="25"/>
      <c r="K40" s="921"/>
      <c r="L40" s="921"/>
      <c r="M40" s="921"/>
      <c r="N40" s="514"/>
      <c r="O40" s="514"/>
      <c r="P40" s="515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2:29" ht="24.75" customHeight="1">
      <c r="B41" s="95"/>
      <c r="C41" s="24"/>
      <c r="D41" s="24"/>
      <c r="E41" s="24"/>
      <c r="F41" s="25"/>
      <c r="G41" s="25"/>
      <c r="H41" s="25"/>
      <c r="I41" s="95"/>
      <c r="J41" s="25"/>
      <c r="K41" s="921"/>
      <c r="L41" s="921"/>
      <c r="M41" s="921"/>
      <c r="N41" s="514"/>
      <c r="O41" s="514"/>
      <c r="P41" s="515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2:29" ht="24.75" customHeight="1">
      <c r="B42" s="95"/>
      <c r="C42" s="24"/>
      <c r="D42" s="24"/>
      <c r="E42" s="24"/>
      <c r="F42" s="25"/>
      <c r="G42" s="25"/>
      <c r="H42" s="25"/>
      <c r="I42" s="95"/>
      <c r="J42" s="25"/>
      <c r="K42" s="921"/>
      <c r="L42" s="921"/>
      <c r="M42" s="921"/>
      <c r="N42" s="514"/>
      <c r="O42" s="514"/>
      <c r="P42" s="515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2:29" ht="24.75" customHeight="1" thickBot="1">
      <c r="B43" s="32"/>
      <c r="C43" s="13"/>
      <c r="D43" s="13"/>
      <c r="E43" s="13"/>
      <c r="F43" s="215"/>
      <c r="G43" s="215"/>
      <c r="H43" s="215"/>
      <c r="I43" s="32"/>
      <c r="J43" s="215"/>
      <c r="K43" s="922"/>
      <c r="L43" s="922"/>
      <c r="M43" s="922"/>
      <c r="N43" s="514"/>
      <c r="O43" s="514"/>
      <c r="P43" s="515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spans="2:29" ht="24.75" customHeight="1" thickTop="1">
      <c r="B44" s="37"/>
      <c r="C44" s="34"/>
      <c r="D44" s="36" t="str">
        <f>CONCATENATE(FIXED(COUNTA(D34:D37),0,0),"　店")</f>
        <v>1　店</v>
      </c>
      <c r="E44" s="34"/>
      <c r="F44" s="216">
        <f>SUM(F34:F43)</f>
        <v>400</v>
      </c>
      <c r="G44" s="216">
        <f>SUM(G34:G43)</f>
        <v>0</v>
      </c>
      <c r="H44" s="216">
        <f>SUM(H34:H43)</f>
        <v>400</v>
      </c>
      <c r="I44" s="216">
        <f>SUM(I34:I43)</f>
        <v>0</v>
      </c>
      <c r="J44" s="38">
        <f>SUM(J34)</f>
        <v>0</v>
      </c>
      <c r="K44" s="923">
        <f>SUM(K34)</f>
        <v>0</v>
      </c>
      <c r="L44" s="923"/>
      <c r="M44" s="923"/>
      <c r="N44" s="822"/>
      <c r="O44" s="822"/>
      <c r="P44" s="823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</row>
    <row r="45" spans="2:29" ht="13.5" customHeight="1">
      <c r="B45" s="13"/>
      <c r="C45" s="13"/>
      <c r="D45" s="420"/>
      <c r="E45" s="13"/>
      <c r="F45" s="18"/>
      <c r="G45" s="18"/>
      <c r="H45" s="18"/>
      <c r="I45" s="18"/>
      <c r="J45" s="118"/>
      <c r="K45" s="18"/>
      <c r="L45" s="18"/>
      <c r="M45" s="18"/>
      <c r="N45" s="73"/>
      <c r="O45" s="73"/>
      <c r="P45" s="73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</row>
    <row r="46" spans="2:29" ht="17.25">
      <c r="B46" s="393" t="s">
        <v>384</v>
      </c>
      <c r="C46" s="394"/>
      <c r="D46" s="395"/>
      <c r="E46" s="396"/>
      <c r="F46" s="397"/>
      <c r="G46" s="395"/>
      <c r="H46" s="395"/>
      <c r="I46" s="395"/>
      <c r="J46" s="396"/>
      <c r="K46" s="398"/>
      <c r="L46" s="395"/>
      <c r="M46" s="395"/>
      <c r="N46" s="395"/>
      <c r="O46" s="396"/>
      <c r="P46" s="399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</row>
    <row r="47" spans="2:29" ht="13.5">
      <c r="B47" s="404" t="s">
        <v>386</v>
      </c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</row>
    <row r="48" spans="2:29" ht="13.5">
      <c r="B48" s="404" t="s">
        <v>387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</row>
    <row r="49" spans="2:29" ht="13.5">
      <c r="B49" s="393" t="s">
        <v>388</v>
      </c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spans="2:29" ht="13.5">
      <c r="B50" s="404" t="s">
        <v>389</v>
      </c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</row>
    <row r="51" spans="2:29" ht="13.5">
      <c r="B51" s="393" t="s">
        <v>385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</row>
    <row r="52" spans="17:29" ht="13.5"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</row>
  </sheetData>
  <sheetProtection password="CC41" sheet="1"/>
  <mergeCells count="70">
    <mergeCell ref="K43:M43"/>
    <mergeCell ref="N43:P43"/>
    <mergeCell ref="K44:M44"/>
    <mergeCell ref="N44:P44"/>
    <mergeCell ref="K40:M40"/>
    <mergeCell ref="N40:P40"/>
    <mergeCell ref="K41:M41"/>
    <mergeCell ref="N41:P41"/>
    <mergeCell ref="K42:M42"/>
    <mergeCell ref="N42:P42"/>
    <mergeCell ref="K37:M37"/>
    <mergeCell ref="N37:P37"/>
    <mergeCell ref="K38:M38"/>
    <mergeCell ref="N38:P38"/>
    <mergeCell ref="K39:M39"/>
    <mergeCell ref="N39:P39"/>
    <mergeCell ref="K34:M34"/>
    <mergeCell ref="N34:P34"/>
    <mergeCell ref="K35:M35"/>
    <mergeCell ref="N35:P35"/>
    <mergeCell ref="K36:M36"/>
    <mergeCell ref="N36:P36"/>
    <mergeCell ref="B32:B33"/>
    <mergeCell ref="J32:J33"/>
    <mergeCell ref="K32:M33"/>
    <mergeCell ref="N32:P33"/>
    <mergeCell ref="N30:O30"/>
    <mergeCell ref="N31:O31"/>
    <mergeCell ref="C33:E33"/>
    <mergeCell ref="C32:H32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2:M12"/>
    <mergeCell ref="N12:P12"/>
    <mergeCell ref="K13:M13"/>
    <mergeCell ref="K14:M14"/>
    <mergeCell ref="K15:M15"/>
    <mergeCell ref="K16:M16"/>
    <mergeCell ref="B9:B10"/>
    <mergeCell ref="K9:M9"/>
    <mergeCell ref="N9:P9"/>
    <mergeCell ref="K10:M10"/>
    <mergeCell ref="N10:P10"/>
    <mergeCell ref="K11:M11"/>
    <mergeCell ref="N11:P11"/>
    <mergeCell ref="B7:B8"/>
    <mergeCell ref="J7:J8"/>
    <mergeCell ref="K7:M8"/>
    <mergeCell ref="N7:P8"/>
    <mergeCell ref="N5:O5"/>
    <mergeCell ref="N6:O6"/>
    <mergeCell ref="C8:E8"/>
    <mergeCell ref="C7:H7"/>
    <mergeCell ref="C2:E2"/>
    <mergeCell ref="G2:H2"/>
    <mergeCell ref="J2:L2"/>
    <mergeCell ref="N2:P2"/>
    <mergeCell ref="C3:H3"/>
    <mergeCell ref="K3:L3"/>
    <mergeCell ref="M3:O3"/>
  </mergeCells>
  <dataValidations count="1">
    <dataValidation operator="lessThanOrEqual" allowBlank="1" showInputMessage="1" showErrorMessage="1" sqref="C46:P46 B46:B51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1"/>
  <headerFooter alignWithMargins="0">
    <oddFooter>&amp;R2020年6月現在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61"/>
  <sheetViews>
    <sheetView showGridLines="0" showZeros="0" zoomScale="75" zoomScaleNormal="75" workbookViewId="0" topLeftCell="A1">
      <selection activeCell="C2" sqref="C2:E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3.75390625" style="1" customWidth="1"/>
    <col min="4" max="4" width="10.75390625" style="1" customWidth="1"/>
    <col min="5" max="5" width="3.75390625" style="1" customWidth="1"/>
    <col min="6" max="8" width="11.125" style="1" customWidth="1"/>
    <col min="9" max="9" width="9.75390625" style="1" customWidth="1"/>
    <col min="10" max="10" width="14.625" style="1" customWidth="1"/>
    <col min="11" max="11" width="4.00390625" style="1" customWidth="1"/>
    <col min="12" max="12" width="4.125" style="1" customWidth="1"/>
    <col min="13" max="13" width="7.00390625" style="1" bestFit="1" customWidth="1"/>
    <col min="14" max="16" width="9.125" style="1" customWidth="1"/>
    <col min="17" max="17" width="3.625" style="1" customWidth="1"/>
    <col min="18" max="16384" width="9.00390625" style="1" customWidth="1"/>
  </cols>
  <sheetData>
    <row r="1" ht="3" customHeight="1"/>
    <row r="2" spans="2:29" ht="39" customHeight="1">
      <c r="B2" s="260" t="s">
        <v>1</v>
      </c>
      <c r="C2" s="493"/>
      <c r="D2" s="493"/>
      <c r="E2" s="493"/>
      <c r="F2" s="6" t="s">
        <v>34</v>
      </c>
      <c r="G2" s="494"/>
      <c r="H2" s="495"/>
      <c r="I2" s="6" t="s">
        <v>2</v>
      </c>
      <c r="J2" s="496"/>
      <c r="K2" s="495"/>
      <c r="L2" s="495"/>
      <c r="M2" s="262" t="s">
        <v>4</v>
      </c>
      <c r="N2" s="487"/>
      <c r="O2" s="487"/>
      <c r="P2" s="488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39" customHeight="1">
      <c r="B3" s="7" t="s">
        <v>5</v>
      </c>
      <c r="C3" s="489"/>
      <c r="D3" s="489"/>
      <c r="E3" s="489"/>
      <c r="F3" s="489"/>
      <c r="G3" s="489"/>
      <c r="H3" s="489"/>
      <c r="I3" s="6" t="s">
        <v>3</v>
      </c>
      <c r="J3" s="268"/>
      <c r="K3" s="490" t="s">
        <v>6</v>
      </c>
      <c r="L3" s="490"/>
      <c r="M3" s="491">
        <f>SUM(J20:M20,J42:M42,J29:M29,J49:M49)</f>
        <v>0</v>
      </c>
      <c r="N3" s="491"/>
      <c r="O3" s="491"/>
      <c r="P3" s="158" t="s">
        <v>7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7:29" ht="20.25" customHeight="1"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1">
      <c r="B5" s="159" t="s">
        <v>35</v>
      </c>
      <c r="M5" s="270" t="s">
        <v>36</v>
      </c>
      <c r="N5" s="483">
        <f>F20</f>
        <v>27750</v>
      </c>
      <c r="O5" s="483"/>
      <c r="P5" s="271" t="s">
        <v>7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</row>
    <row r="6" spans="13:29" ht="21">
      <c r="M6" s="270" t="s">
        <v>37</v>
      </c>
      <c r="N6" s="497">
        <f>H20</f>
        <v>53450</v>
      </c>
      <c r="O6" s="497"/>
      <c r="P6" s="271" t="s">
        <v>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</row>
    <row r="7" spans="1:29" ht="18" customHeight="1">
      <c r="A7" s="8"/>
      <c r="B7" s="474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40</v>
      </c>
      <c r="O7" s="479"/>
      <c r="P7" s="480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</row>
    <row r="8" spans="1:29" ht="18" customHeight="1">
      <c r="A8" s="8"/>
      <c r="B8" s="475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482"/>
      <c r="O8" s="482"/>
      <c r="P8" s="47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</row>
    <row r="9" spans="1:29" ht="24.75" customHeight="1">
      <c r="A9" s="8"/>
      <c r="B9" s="14"/>
      <c r="C9" s="247"/>
      <c r="D9" s="16" t="s">
        <v>42</v>
      </c>
      <c r="E9" s="193" t="s">
        <v>281</v>
      </c>
      <c r="F9" s="17">
        <v>3100</v>
      </c>
      <c r="G9" s="26">
        <f aca="true" t="shared" si="0" ref="G9:G18">H9-F9</f>
        <v>4450</v>
      </c>
      <c r="H9" s="17">
        <v>7550</v>
      </c>
      <c r="I9" s="11" t="s">
        <v>352</v>
      </c>
      <c r="J9" s="252"/>
      <c r="K9" s="484"/>
      <c r="L9" s="485"/>
      <c r="M9" s="486"/>
      <c r="N9" s="20"/>
      <c r="O9" s="20"/>
      <c r="P9" s="21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1:29" ht="24.75" customHeight="1">
      <c r="A10" s="8"/>
      <c r="B10" s="22"/>
      <c r="C10" s="4"/>
      <c r="D10" s="23" t="s">
        <v>43</v>
      </c>
      <c r="E10" s="193" t="s">
        <v>281</v>
      </c>
      <c r="F10" s="25">
        <v>4250</v>
      </c>
      <c r="G10" s="26">
        <f t="shared" si="0"/>
        <v>5050</v>
      </c>
      <c r="H10" s="25">
        <v>9300</v>
      </c>
      <c r="I10" s="27" t="s">
        <v>354</v>
      </c>
      <c r="J10" s="253"/>
      <c r="K10" s="498"/>
      <c r="L10" s="499"/>
      <c r="M10" s="500"/>
      <c r="N10" s="15"/>
      <c r="O10" s="13"/>
      <c r="P10" s="8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1:29" ht="24.75" customHeight="1">
      <c r="A11" s="8"/>
      <c r="B11" s="22"/>
      <c r="C11" s="4"/>
      <c r="D11" s="23" t="s">
        <v>366</v>
      </c>
      <c r="E11" s="193" t="s">
        <v>281</v>
      </c>
      <c r="F11" s="25">
        <v>2300</v>
      </c>
      <c r="G11" s="26">
        <f t="shared" si="0"/>
        <v>2650</v>
      </c>
      <c r="H11" s="25">
        <v>4950</v>
      </c>
      <c r="I11" s="27" t="s">
        <v>354</v>
      </c>
      <c r="J11" s="253"/>
      <c r="K11" s="498"/>
      <c r="L11" s="499"/>
      <c r="M11" s="500"/>
      <c r="N11" s="15"/>
      <c r="O11" s="13"/>
      <c r="P11" s="8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1:29" ht="24.75" customHeight="1">
      <c r="A12" s="8"/>
      <c r="B12" s="22"/>
      <c r="C12" s="4"/>
      <c r="D12" s="23" t="s">
        <v>44</v>
      </c>
      <c r="E12" s="193" t="s">
        <v>282</v>
      </c>
      <c r="F12" s="25">
        <v>1050</v>
      </c>
      <c r="G12" s="26">
        <f t="shared" si="0"/>
        <v>1050</v>
      </c>
      <c r="H12" s="25">
        <v>2100</v>
      </c>
      <c r="I12" s="27" t="s">
        <v>354</v>
      </c>
      <c r="J12" s="253"/>
      <c r="K12" s="498"/>
      <c r="L12" s="499"/>
      <c r="M12" s="500"/>
      <c r="N12" s="15"/>
      <c r="O12" s="13"/>
      <c r="P12" s="8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1:29" ht="24.75" customHeight="1">
      <c r="A13" s="8"/>
      <c r="B13" s="22"/>
      <c r="C13" s="4"/>
      <c r="D13" s="23" t="s">
        <v>45</v>
      </c>
      <c r="E13" s="193" t="s">
        <v>281</v>
      </c>
      <c r="F13" s="25">
        <v>1400</v>
      </c>
      <c r="G13" s="26">
        <f t="shared" si="0"/>
        <v>1200</v>
      </c>
      <c r="H13" s="25">
        <v>2600</v>
      </c>
      <c r="I13" s="27" t="s">
        <v>354</v>
      </c>
      <c r="J13" s="253"/>
      <c r="K13" s="498"/>
      <c r="L13" s="499"/>
      <c r="M13" s="500"/>
      <c r="N13" s="15"/>
      <c r="O13" s="13"/>
      <c r="P13" s="8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1:29" ht="24.75" customHeight="1">
      <c r="A14" s="8"/>
      <c r="B14" s="22"/>
      <c r="C14" s="437"/>
      <c r="D14" s="23" t="s">
        <v>46</v>
      </c>
      <c r="E14" s="193" t="s">
        <v>284</v>
      </c>
      <c r="F14" s="25">
        <v>4500</v>
      </c>
      <c r="G14" s="26">
        <f t="shared" si="0"/>
        <v>4500</v>
      </c>
      <c r="H14" s="25">
        <v>9000</v>
      </c>
      <c r="I14" s="438" t="s">
        <v>354</v>
      </c>
      <c r="J14" s="253"/>
      <c r="K14" s="498"/>
      <c r="L14" s="499"/>
      <c r="M14" s="500"/>
      <c r="N14" s="15"/>
      <c r="O14" s="13"/>
      <c r="P14" s="8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1:29" ht="24.75" customHeight="1">
      <c r="A15" s="8"/>
      <c r="B15" s="22"/>
      <c r="C15" s="437"/>
      <c r="D15" s="23" t="s">
        <v>47</v>
      </c>
      <c r="E15" s="193" t="s">
        <v>284</v>
      </c>
      <c r="F15" s="25">
        <v>3750</v>
      </c>
      <c r="G15" s="26">
        <f t="shared" si="0"/>
        <v>3600</v>
      </c>
      <c r="H15" s="25">
        <v>7350</v>
      </c>
      <c r="I15" s="438" t="s">
        <v>354</v>
      </c>
      <c r="J15" s="253"/>
      <c r="K15" s="498"/>
      <c r="L15" s="499"/>
      <c r="M15" s="500"/>
      <c r="N15" s="15"/>
      <c r="O15" s="13"/>
      <c r="P15" s="8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1:29" ht="24.75" customHeight="1">
      <c r="A16" s="8"/>
      <c r="B16" s="22"/>
      <c r="C16" s="437"/>
      <c r="D16" s="23" t="s">
        <v>371</v>
      </c>
      <c r="E16" s="193" t="s">
        <v>382</v>
      </c>
      <c r="F16" s="25">
        <v>1000</v>
      </c>
      <c r="G16" s="26">
        <f t="shared" si="0"/>
        <v>900</v>
      </c>
      <c r="H16" s="25">
        <v>1900</v>
      </c>
      <c r="I16" s="438" t="s">
        <v>354</v>
      </c>
      <c r="J16" s="253"/>
      <c r="K16" s="498"/>
      <c r="L16" s="499"/>
      <c r="M16" s="500"/>
      <c r="N16" s="15"/>
      <c r="O16" s="13"/>
      <c r="P16" s="8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1:29" ht="25.5" customHeight="1">
      <c r="A17" s="8"/>
      <c r="B17" s="22"/>
      <c r="C17" s="437"/>
      <c r="D17" s="23" t="s">
        <v>48</v>
      </c>
      <c r="E17" s="193" t="s">
        <v>383</v>
      </c>
      <c r="F17" s="25">
        <v>2800</v>
      </c>
      <c r="G17" s="26">
        <f t="shared" si="0"/>
        <v>900</v>
      </c>
      <c r="H17" s="25">
        <v>3700</v>
      </c>
      <c r="I17" s="438" t="s">
        <v>354</v>
      </c>
      <c r="J17" s="253"/>
      <c r="K17" s="498"/>
      <c r="L17" s="499"/>
      <c r="M17" s="500"/>
      <c r="N17" s="15"/>
      <c r="O17" s="13"/>
      <c r="P17" s="8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1:29" ht="24.75" customHeight="1">
      <c r="A18" s="8"/>
      <c r="B18" s="22"/>
      <c r="C18" s="4"/>
      <c r="D18" s="23" t="s">
        <v>367</v>
      </c>
      <c r="E18" s="193" t="s">
        <v>285</v>
      </c>
      <c r="F18" s="25">
        <v>3600</v>
      </c>
      <c r="G18" s="26">
        <f t="shared" si="0"/>
        <v>1400</v>
      </c>
      <c r="H18" s="25">
        <v>5000</v>
      </c>
      <c r="I18" s="27" t="s">
        <v>354</v>
      </c>
      <c r="J18" s="253"/>
      <c r="K18" s="498"/>
      <c r="L18" s="499"/>
      <c r="M18" s="500"/>
      <c r="N18" s="15"/>
      <c r="O18" s="13"/>
      <c r="P18" s="8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1:29" ht="24.75" customHeight="1" thickBot="1">
      <c r="A19" s="8"/>
      <c r="B19" s="13"/>
      <c r="C19" s="15"/>
      <c r="D19" s="31"/>
      <c r="E19" s="13"/>
      <c r="F19" s="32"/>
      <c r="G19" s="13"/>
      <c r="H19" s="32"/>
      <c r="I19" s="13"/>
      <c r="J19" s="33"/>
      <c r="K19" s="501"/>
      <c r="L19" s="502"/>
      <c r="M19" s="503"/>
      <c r="N19" s="13"/>
      <c r="O19" s="13"/>
      <c r="P19" s="8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1:29" ht="24.75" customHeight="1" thickTop="1">
      <c r="A20" s="8"/>
      <c r="B20" s="34"/>
      <c r="C20" s="35"/>
      <c r="D20" s="36" t="str">
        <f>CONCATENATE(FIXED(COUNTA(D9:D19),0,0),"　店")</f>
        <v>10　店</v>
      </c>
      <c r="E20" s="34"/>
      <c r="F20" s="275">
        <f>SUM(F9:F19)</f>
        <v>27750</v>
      </c>
      <c r="G20" s="276">
        <f>SUM(G9:G19)</f>
        <v>25700</v>
      </c>
      <c r="H20" s="275">
        <f>SUM(H9:H18)</f>
        <v>53450</v>
      </c>
      <c r="I20" s="34"/>
      <c r="J20" s="38">
        <f>SUM(J9:J19)</f>
        <v>0</v>
      </c>
      <c r="K20" s="504">
        <f>SUM(K9:M19)</f>
        <v>0</v>
      </c>
      <c r="L20" s="505"/>
      <c r="M20" s="506"/>
      <c r="N20" s="39"/>
      <c r="O20" s="39"/>
      <c r="P20" s="40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17:29" ht="22.5" customHeight="1"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2:29" ht="20.25" customHeight="1">
      <c r="B22" s="67" t="s">
        <v>61</v>
      </c>
      <c r="M22" s="270" t="s">
        <v>36</v>
      </c>
      <c r="N22" s="483">
        <f>F29</f>
        <v>4150</v>
      </c>
      <c r="O22" s="483"/>
      <c r="P22" s="271" t="s">
        <v>7</v>
      </c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13:29" ht="20.25" customHeight="1">
      <c r="M23" s="270" t="s">
        <v>37</v>
      </c>
      <c r="N23" s="497">
        <f>H29</f>
        <v>7900</v>
      </c>
      <c r="O23" s="497"/>
      <c r="P23" s="271" t="s">
        <v>7</v>
      </c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18" customHeight="1">
      <c r="B24" s="507" t="s">
        <v>8</v>
      </c>
      <c r="C24" s="462" t="s">
        <v>351</v>
      </c>
      <c r="D24" s="492"/>
      <c r="E24" s="492"/>
      <c r="F24" s="492"/>
      <c r="G24" s="492"/>
      <c r="H24" s="492"/>
      <c r="I24" s="10" t="s">
        <v>358</v>
      </c>
      <c r="J24" s="476" t="s">
        <v>51</v>
      </c>
      <c r="K24" s="478" t="s">
        <v>349</v>
      </c>
      <c r="L24" s="479"/>
      <c r="M24" s="480"/>
      <c r="N24" s="479" t="s">
        <v>40</v>
      </c>
      <c r="O24" s="479"/>
      <c r="P24" s="480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2:29" ht="18" customHeight="1">
      <c r="B25" s="508"/>
      <c r="C25" s="462" t="s">
        <v>41</v>
      </c>
      <c r="D25" s="463"/>
      <c r="E25" s="464"/>
      <c r="F25" s="251" t="s">
        <v>348</v>
      </c>
      <c r="G25" s="251" t="s">
        <v>10</v>
      </c>
      <c r="H25" s="251" t="s">
        <v>11</v>
      </c>
      <c r="I25" s="10" t="s">
        <v>353</v>
      </c>
      <c r="J25" s="509"/>
      <c r="K25" s="510"/>
      <c r="L25" s="511"/>
      <c r="M25" s="512"/>
      <c r="N25" s="511"/>
      <c r="O25" s="511"/>
      <c r="P25" s="512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24.75" customHeight="1">
      <c r="B26" s="476" t="s">
        <v>408</v>
      </c>
      <c r="C26" s="51"/>
      <c r="D26" s="433" t="s">
        <v>62</v>
      </c>
      <c r="E26" s="220" t="s">
        <v>284</v>
      </c>
      <c r="F26" s="357">
        <v>4150</v>
      </c>
      <c r="G26" s="53">
        <f>H26-F26</f>
        <v>3750</v>
      </c>
      <c r="H26" s="53">
        <v>7900</v>
      </c>
      <c r="I26" s="101" t="s">
        <v>352</v>
      </c>
      <c r="J26" s="255"/>
      <c r="K26" s="429"/>
      <c r="L26" s="430"/>
      <c r="M26" s="431"/>
      <c r="N26" s="537" t="s">
        <v>412</v>
      </c>
      <c r="O26" s="538"/>
      <c r="P26" s="539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2:29" ht="24.75" customHeight="1">
      <c r="B27" s="536"/>
      <c r="C27" s="128"/>
      <c r="D27" s="434" t="s">
        <v>63</v>
      </c>
      <c r="E27" s="187"/>
      <c r="F27" s="186"/>
      <c r="G27" s="157"/>
      <c r="H27" s="157"/>
      <c r="I27" s="157"/>
      <c r="J27" s="186"/>
      <c r="K27" s="540"/>
      <c r="L27" s="541"/>
      <c r="M27" s="542"/>
      <c r="N27" s="543" t="s">
        <v>411</v>
      </c>
      <c r="O27" s="544"/>
      <c r="P27" s="545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24.75" customHeight="1" thickBot="1">
      <c r="B28" s="15"/>
      <c r="C28" s="15"/>
      <c r="D28" s="71"/>
      <c r="E28" s="8"/>
      <c r="F28" s="13"/>
      <c r="G28" s="32"/>
      <c r="H28" s="32"/>
      <c r="I28" s="32"/>
      <c r="J28" s="13"/>
      <c r="K28" s="513"/>
      <c r="L28" s="514"/>
      <c r="M28" s="515"/>
      <c r="N28" s="529"/>
      <c r="O28" s="530"/>
      <c r="P28" s="531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2:29" ht="24.75" customHeight="1" thickTop="1">
      <c r="B29" s="35"/>
      <c r="C29" s="35"/>
      <c r="D29" s="36" t="str">
        <f>CONCATENATE(FIXED(COUNTA(D26:D27),0,0),"　店")</f>
        <v>2　店</v>
      </c>
      <c r="E29" s="74"/>
      <c r="F29" s="267">
        <f>SUM(F26:F28)</f>
        <v>4150</v>
      </c>
      <c r="G29" s="216">
        <f>SUM(G26:G28)</f>
        <v>3750</v>
      </c>
      <c r="H29" s="216">
        <f>SUM(H26:H27)</f>
        <v>7900</v>
      </c>
      <c r="I29" s="37"/>
      <c r="J29" s="38">
        <f>SUM(J26:J27)</f>
        <v>0</v>
      </c>
      <c r="K29" s="504">
        <f>SUM(K26:M27)</f>
        <v>0</v>
      </c>
      <c r="L29" s="534"/>
      <c r="M29" s="535"/>
      <c r="N29" s="517"/>
      <c r="O29" s="517"/>
      <c r="P29" s="518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13:29" ht="22.5" customHeight="1">
      <c r="M30" s="273"/>
      <c r="N30" s="273"/>
      <c r="O30" s="273"/>
      <c r="P30" s="273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2:29" ht="20.25" customHeight="1">
      <c r="B31" s="67" t="s">
        <v>54</v>
      </c>
      <c r="M31" s="270" t="s">
        <v>36</v>
      </c>
      <c r="N31" s="483">
        <f>F42</f>
        <v>9500</v>
      </c>
      <c r="O31" s="483"/>
      <c r="P31" s="271" t="s">
        <v>7</v>
      </c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13:29" ht="20.25" customHeight="1">
      <c r="M32" s="270" t="s">
        <v>37</v>
      </c>
      <c r="N32" s="497">
        <f>H42</f>
        <v>13500</v>
      </c>
      <c r="O32" s="497"/>
      <c r="P32" s="271" t="s">
        <v>7</v>
      </c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2:29" ht="18" customHeight="1">
      <c r="B33" s="507" t="s">
        <v>8</v>
      </c>
      <c r="C33" s="462" t="s">
        <v>351</v>
      </c>
      <c r="D33" s="463"/>
      <c r="E33" s="463"/>
      <c r="F33" s="463"/>
      <c r="G33" s="463"/>
      <c r="H33" s="463"/>
      <c r="I33" s="10" t="s">
        <v>358</v>
      </c>
      <c r="J33" s="476" t="s">
        <v>51</v>
      </c>
      <c r="K33" s="478" t="s">
        <v>349</v>
      </c>
      <c r="L33" s="479"/>
      <c r="M33" s="480"/>
      <c r="N33" s="479" t="s">
        <v>40</v>
      </c>
      <c r="O33" s="479"/>
      <c r="P33" s="480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18" customHeight="1">
      <c r="B34" s="508"/>
      <c r="C34" s="462" t="s">
        <v>41</v>
      </c>
      <c r="D34" s="463"/>
      <c r="E34" s="464"/>
      <c r="F34" s="251" t="s">
        <v>348</v>
      </c>
      <c r="G34" s="251" t="s">
        <v>10</v>
      </c>
      <c r="H34" s="251" t="s">
        <v>11</v>
      </c>
      <c r="I34" s="10" t="s">
        <v>399</v>
      </c>
      <c r="J34" s="509"/>
      <c r="K34" s="510"/>
      <c r="L34" s="511"/>
      <c r="M34" s="512"/>
      <c r="N34" s="511"/>
      <c r="O34" s="511"/>
      <c r="P34" s="512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24.75" customHeight="1">
      <c r="B35" s="51"/>
      <c r="C35" s="51"/>
      <c r="D35" s="52" t="s">
        <v>57</v>
      </c>
      <c r="E35" s="220" t="s">
        <v>285</v>
      </c>
      <c r="F35" s="357">
        <v>2650</v>
      </c>
      <c r="G35" s="53">
        <f>H35-F35</f>
        <v>1550</v>
      </c>
      <c r="H35" s="53">
        <v>4200</v>
      </c>
      <c r="I35" s="101" t="s">
        <v>356</v>
      </c>
      <c r="J35" s="255"/>
      <c r="K35" s="522"/>
      <c r="L35" s="523"/>
      <c r="M35" s="524"/>
      <c r="N35" s="525"/>
      <c r="O35" s="526"/>
      <c r="P35" s="52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2:29" ht="24.75" customHeight="1">
      <c r="B36" s="128"/>
      <c r="C36" s="128"/>
      <c r="D36" s="343" t="s">
        <v>55</v>
      </c>
      <c r="E36" s="228" t="s">
        <v>285</v>
      </c>
      <c r="F36" s="358">
        <v>1100</v>
      </c>
      <c r="G36" s="130">
        <f>H36-F36</f>
        <v>750</v>
      </c>
      <c r="H36" s="130">
        <v>1850</v>
      </c>
      <c r="I36" s="11" t="s">
        <v>356</v>
      </c>
      <c r="J36" s="266"/>
      <c r="K36" s="519"/>
      <c r="L36" s="520"/>
      <c r="M36" s="521"/>
      <c r="N36" s="513"/>
      <c r="O36" s="514"/>
      <c r="P36" s="515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:29" ht="24.75" customHeight="1">
      <c r="B37" s="4"/>
      <c r="C37" s="4"/>
      <c r="D37" s="55" t="s">
        <v>56</v>
      </c>
      <c r="E37" s="221" t="s">
        <v>286</v>
      </c>
      <c r="F37" s="26">
        <v>1300</v>
      </c>
      <c r="G37" s="25">
        <f>H37-F37</f>
        <v>900</v>
      </c>
      <c r="H37" s="25">
        <v>2200</v>
      </c>
      <c r="I37" s="27" t="s">
        <v>356</v>
      </c>
      <c r="J37" s="266"/>
      <c r="K37" s="519"/>
      <c r="L37" s="520"/>
      <c r="M37" s="521"/>
      <c r="N37" s="513"/>
      <c r="O37" s="514"/>
      <c r="P37" s="515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</row>
    <row r="38" spans="2:29" ht="24.75" customHeight="1">
      <c r="B38" s="4"/>
      <c r="C38" s="4"/>
      <c r="D38" s="55" t="s">
        <v>59</v>
      </c>
      <c r="E38" s="221" t="s">
        <v>285</v>
      </c>
      <c r="F38" s="26">
        <v>1550</v>
      </c>
      <c r="G38" s="25">
        <f>H38-F38</f>
        <v>800</v>
      </c>
      <c r="H38" s="25">
        <v>2350</v>
      </c>
      <c r="I38" s="27" t="s">
        <v>356</v>
      </c>
      <c r="J38" s="266"/>
      <c r="K38" s="519"/>
      <c r="L38" s="520"/>
      <c r="M38" s="521"/>
      <c r="N38" s="513"/>
      <c r="O38" s="514"/>
      <c r="P38" s="515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</row>
    <row r="39" spans="2:29" ht="24.75" customHeight="1">
      <c r="B39" s="4"/>
      <c r="C39" s="4"/>
      <c r="D39" s="55" t="s">
        <v>58</v>
      </c>
      <c r="E39" s="221" t="s">
        <v>286</v>
      </c>
      <c r="F39" s="26">
        <v>1350</v>
      </c>
      <c r="G39" s="57"/>
      <c r="H39" s="25">
        <f>F39</f>
        <v>1350</v>
      </c>
      <c r="I39" s="57"/>
      <c r="J39" s="253"/>
      <c r="K39" s="533"/>
      <c r="L39" s="533"/>
      <c r="M39" s="533"/>
      <c r="N39" s="513"/>
      <c r="O39" s="514"/>
      <c r="P39" s="515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2:29" ht="24.75" customHeight="1">
      <c r="B40" s="58"/>
      <c r="C40" s="58"/>
      <c r="D40" s="218" t="s">
        <v>60</v>
      </c>
      <c r="E40" s="221" t="s">
        <v>285</v>
      </c>
      <c r="F40" s="59">
        <v>1550</v>
      </c>
      <c r="G40" s="57">
        <v>0</v>
      </c>
      <c r="H40" s="25">
        <f>F40</f>
        <v>1550</v>
      </c>
      <c r="I40" s="57"/>
      <c r="J40" s="265"/>
      <c r="K40" s="533"/>
      <c r="L40" s="533"/>
      <c r="M40" s="533"/>
      <c r="N40" s="513"/>
      <c r="O40" s="514"/>
      <c r="P40" s="515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2:29" ht="24.75" customHeight="1" thickBot="1">
      <c r="B41" s="46"/>
      <c r="C41" s="46"/>
      <c r="D41" s="47"/>
      <c r="E41" s="62"/>
      <c r="F41" s="47"/>
      <c r="G41" s="48"/>
      <c r="H41" s="48"/>
      <c r="I41" s="48"/>
      <c r="J41" s="48"/>
      <c r="K41" s="528"/>
      <c r="L41" s="528"/>
      <c r="M41" s="528"/>
      <c r="N41" s="529"/>
      <c r="O41" s="530"/>
      <c r="P41" s="531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2:29" ht="24.75" customHeight="1" thickTop="1">
      <c r="B42" s="63"/>
      <c r="C42" s="63"/>
      <c r="D42" s="36" t="str">
        <f>CONCATENATE(FIXED(COUNTA(D35:D41),0,0),"　店")</f>
        <v>6　店</v>
      </c>
      <c r="E42" s="40"/>
      <c r="F42" s="277">
        <f>SUM(F35:F40)</f>
        <v>9500</v>
      </c>
      <c r="G42" s="275">
        <f>SUM(G35:G38)</f>
        <v>4000</v>
      </c>
      <c r="H42" s="277">
        <f>SUM(H35:H40)</f>
        <v>13500</v>
      </c>
      <c r="I42" s="64"/>
      <c r="J42" s="65">
        <f>SUM(J35:J40)</f>
        <v>0</v>
      </c>
      <c r="K42" s="532">
        <f>SUM(K35:M38)</f>
        <v>0</v>
      </c>
      <c r="L42" s="532"/>
      <c r="M42" s="532"/>
      <c r="N42" s="517"/>
      <c r="O42" s="517"/>
      <c r="P42" s="518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17:29" ht="22.5" customHeight="1"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spans="2:29" ht="21" customHeight="1">
      <c r="B44" s="327" t="s">
        <v>50</v>
      </c>
      <c r="L44" s="273"/>
      <c r="M44" s="270" t="s">
        <v>36</v>
      </c>
      <c r="N44" s="483">
        <f>F49</f>
        <v>1300</v>
      </c>
      <c r="O44" s="483"/>
      <c r="P44" s="271" t="s">
        <v>7</v>
      </c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</row>
    <row r="45" spans="12:29" ht="21" customHeight="1">
      <c r="L45" s="273"/>
      <c r="M45" s="270" t="s">
        <v>37</v>
      </c>
      <c r="N45" s="497">
        <f>H49</f>
        <v>2200</v>
      </c>
      <c r="O45" s="497"/>
      <c r="P45" s="271" t="s">
        <v>7</v>
      </c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</row>
    <row r="46" spans="2:29" ht="18" customHeight="1">
      <c r="B46" s="507" t="s">
        <v>8</v>
      </c>
      <c r="C46" s="462" t="s">
        <v>351</v>
      </c>
      <c r="D46" s="492"/>
      <c r="E46" s="492"/>
      <c r="F46" s="492"/>
      <c r="G46" s="492"/>
      <c r="H46" s="492"/>
      <c r="I46" s="10" t="s">
        <v>358</v>
      </c>
      <c r="J46" s="476" t="s">
        <v>51</v>
      </c>
      <c r="K46" s="478" t="s">
        <v>349</v>
      </c>
      <c r="L46" s="479"/>
      <c r="M46" s="480"/>
      <c r="N46" s="479" t="s">
        <v>40</v>
      </c>
      <c r="O46" s="479"/>
      <c r="P46" s="480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</row>
    <row r="47" spans="2:29" ht="18" customHeight="1">
      <c r="B47" s="508"/>
      <c r="C47" s="462" t="s">
        <v>41</v>
      </c>
      <c r="D47" s="463"/>
      <c r="E47" s="464"/>
      <c r="F47" s="251" t="s">
        <v>348</v>
      </c>
      <c r="G47" s="251" t="s">
        <v>10</v>
      </c>
      <c r="H47" s="251" t="s">
        <v>11</v>
      </c>
      <c r="I47" s="10" t="s">
        <v>353</v>
      </c>
      <c r="J47" s="509"/>
      <c r="K47" s="481"/>
      <c r="L47" s="482"/>
      <c r="M47" s="477"/>
      <c r="N47" s="511"/>
      <c r="O47" s="511"/>
      <c r="P47" s="512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</row>
    <row r="48" spans="2:29" ht="24.75" customHeight="1" thickBot="1">
      <c r="B48" s="41" t="s">
        <v>52</v>
      </c>
      <c r="C48" s="42"/>
      <c r="D48" s="43" t="s">
        <v>53</v>
      </c>
      <c r="E48" s="191" t="s">
        <v>286</v>
      </c>
      <c r="F48" s="17">
        <v>1300</v>
      </c>
      <c r="G48" s="26">
        <f>H48-F48</f>
        <v>900</v>
      </c>
      <c r="H48" s="25">
        <v>2200</v>
      </c>
      <c r="I48" s="11" t="s">
        <v>352</v>
      </c>
      <c r="J48" s="345"/>
      <c r="K48" s="484"/>
      <c r="L48" s="485"/>
      <c r="M48" s="486"/>
      <c r="N48" s="45"/>
      <c r="O48" s="20"/>
      <c r="P48" s="21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</row>
    <row r="49" spans="2:29" ht="24.75" customHeight="1" thickTop="1">
      <c r="B49" s="35"/>
      <c r="C49" s="35"/>
      <c r="D49" s="36" t="str">
        <f>CONCATENATE(FIXED(COUNTA(D48:D48),0,0),"　店")</f>
        <v>1　店</v>
      </c>
      <c r="E49" s="34"/>
      <c r="F49" s="275">
        <f>SUM(F48:F48)</f>
        <v>1300</v>
      </c>
      <c r="G49" s="276">
        <f>SUM(G48:G48)</f>
        <v>900</v>
      </c>
      <c r="H49" s="275">
        <f>SUM(H48)</f>
        <v>2200</v>
      </c>
      <c r="I49" s="37"/>
      <c r="J49" s="38">
        <f>SUM(J48)</f>
        <v>0</v>
      </c>
      <c r="K49" s="504">
        <f>SUM(K48)</f>
        <v>0</v>
      </c>
      <c r="L49" s="505">
        <f>SUM(L48)</f>
        <v>0</v>
      </c>
      <c r="M49" s="506">
        <f>SUM(M48)</f>
        <v>0</v>
      </c>
      <c r="N49" s="516"/>
      <c r="O49" s="517"/>
      <c r="P49" s="518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ht="13.5">
      <c r="B50" s="404" t="s">
        <v>400</v>
      </c>
    </row>
    <row r="51" spans="2:29" ht="13.5">
      <c r="B51" s="393" t="s">
        <v>384</v>
      </c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</row>
    <row r="52" spans="2:29" ht="13.5" customHeight="1">
      <c r="B52" s="404" t="s">
        <v>386</v>
      </c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</row>
    <row r="53" spans="2:29" ht="13.5">
      <c r="B53" s="404" t="s">
        <v>387</v>
      </c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</row>
    <row r="54" spans="2:29" ht="13.5" customHeight="1">
      <c r="B54" s="393" t="s">
        <v>388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</row>
    <row r="55" spans="2:29" ht="13.5">
      <c r="B55" s="404" t="s">
        <v>389</v>
      </c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</row>
    <row r="56" spans="2:29" ht="13.5">
      <c r="B56" s="393" t="s">
        <v>385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</row>
    <row r="57" spans="2:29" ht="13.5"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</row>
    <row r="58" spans="2:29" ht="13.5"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</row>
    <row r="59" spans="2:29" ht="13.5"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</row>
    <row r="60" spans="2:29" ht="13.5"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</row>
    <row r="61" spans="2:29" ht="13.5"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</row>
  </sheetData>
  <sheetProtection password="CC41" sheet="1"/>
  <mergeCells count="78">
    <mergeCell ref="N22:O22"/>
    <mergeCell ref="N23:O23"/>
    <mergeCell ref="C24:H24"/>
    <mergeCell ref="C25:E25"/>
    <mergeCell ref="K28:M28"/>
    <mergeCell ref="N28:P28"/>
    <mergeCell ref="N27:P27"/>
    <mergeCell ref="K29:M29"/>
    <mergeCell ref="N29:P29"/>
    <mergeCell ref="N24:P25"/>
    <mergeCell ref="B26:B27"/>
    <mergeCell ref="N26:P26"/>
    <mergeCell ref="K27:M27"/>
    <mergeCell ref="N32:O32"/>
    <mergeCell ref="K41:M41"/>
    <mergeCell ref="N41:P41"/>
    <mergeCell ref="K42:M42"/>
    <mergeCell ref="N42:P42"/>
    <mergeCell ref="K39:M39"/>
    <mergeCell ref="N39:P39"/>
    <mergeCell ref="K40:M40"/>
    <mergeCell ref="N40:P40"/>
    <mergeCell ref="K38:M38"/>
    <mergeCell ref="K36:M36"/>
    <mergeCell ref="N36:P36"/>
    <mergeCell ref="K37:M37"/>
    <mergeCell ref="N37:P37"/>
    <mergeCell ref="K35:M35"/>
    <mergeCell ref="N35:P35"/>
    <mergeCell ref="K48:M48"/>
    <mergeCell ref="K49:M49"/>
    <mergeCell ref="N49:P49"/>
    <mergeCell ref="N46:P47"/>
    <mergeCell ref="N44:O44"/>
    <mergeCell ref="N45:O45"/>
    <mergeCell ref="N33:P34"/>
    <mergeCell ref="N31:O31"/>
    <mergeCell ref="B46:B47"/>
    <mergeCell ref="J46:J47"/>
    <mergeCell ref="K46:M47"/>
    <mergeCell ref="C46:H46"/>
    <mergeCell ref="C47:E47"/>
    <mergeCell ref="N38:P38"/>
    <mergeCell ref="C33:H33"/>
    <mergeCell ref="C34:E34"/>
    <mergeCell ref="K10:M10"/>
    <mergeCell ref="K11:M11"/>
    <mergeCell ref="K12:M12"/>
    <mergeCell ref="K13:M13"/>
    <mergeCell ref="B33:B34"/>
    <mergeCell ref="J33:J34"/>
    <mergeCell ref="K33:M34"/>
    <mergeCell ref="B24:B25"/>
    <mergeCell ref="J24:J25"/>
    <mergeCell ref="K24:M25"/>
    <mergeCell ref="K17:M17"/>
    <mergeCell ref="K18:M18"/>
    <mergeCell ref="K19:M19"/>
    <mergeCell ref="K20:M20"/>
    <mergeCell ref="K15:M15"/>
    <mergeCell ref="K14:M14"/>
    <mergeCell ref="K16:M16"/>
    <mergeCell ref="K9:M9"/>
    <mergeCell ref="N2:P2"/>
    <mergeCell ref="C3:H3"/>
    <mergeCell ref="K3:L3"/>
    <mergeCell ref="M3:O3"/>
    <mergeCell ref="C7:H7"/>
    <mergeCell ref="C2:E2"/>
    <mergeCell ref="G2:H2"/>
    <mergeCell ref="J2:L2"/>
    <mergeCell ref="N6:O6"/>
    <mergeCell ref="B7:B8"/>
    <mergeCell ref="J7:J8"/>
    <mergeCell ref="K7:M8"/>
    <mergeCell ref="N7:P8"/>
    <mergeCell ref="N5:O5"/>
    <mergeCell ref="C8:E8"/>
  </mergeCells>
  <dataValidations count="2">
    <dataValidation type="custom" showInputMessage="1" showErrorMessage="1" sqref="K35:M38 K48:M48 K9:M18">
      <formula1>J35=F35</formula1>
    </dataValidation>
    <dataValidation operator="lessThanOrEqual" allowBlank="1" showInputMessage="1" showErrorMessage="1" sqref="B50:B56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3"/>
  <headerFooter alignWithMargins="0">
    <oddFooter>&amp;R2020年6月現在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58"/>
  <sheetViews>
    <sheetView showGridLines="0" showZeros="0" zoomScale="75" zoomScaleNormal="75" workbookViewId="0" topLeftCell="A13">
      <selection activeCell="O38" sqref="O38:Q38"/>
    </sheetView>
  </sheetViews>
  <sheetFormatPr defaultColWidth="9.00390625" defaultRowHeight="13.5"/>
  <cols>
    <col min="1" max="1" width="0.875" style="1" customWidth="1"/>
    <col min="2" max="2" width="9.003906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3.50390625" style="1" bestFit="1" customWidth="1"/>
    <col min="7" max="7" width="9.25390625" style="1" customWidth="1"/>
    <col min="8" max="9" width="11.125" style="1" customWidth="1"/>
    <col min="10" max="10" width="9.75390625" style="1" customWidth="1"/>
    <col min="11" max="11" width="14.50390625" style="1" customWidth="1"/>
    <col min="12" max="12" width="4.00390625" style="1" customWidth="1"/>
    <col min="13" max="13" width="4.125" style="1" customWidth="1"/>
    <col min="14" max="14" width="7.00390625" style="1" bestFit="1" customWidth="1"/>
    <col min="15" max="17" width="8.625" style="1" customWidth="1"/>
    <col min="18" max="16384" width="9.00390625" style="1" customWidth="1"/>
  </cols>
  <sheetData>
    <row r="1" ht="3" customHeight="1"/>
    <row r="2" spans="2:30" ht="39" customHeight="1">
      <c r="B2" s="260" t="s">
        <v>1</v>
      </c>
      <c r="C2" s="493"/>
      <c r="D2" s="493"/>
      <c r="E2" s="493"/>
      <c r="F2" s="547"/>
      <c r="G2" s="6" t="s">
        <v>34</v>
      </c>
      <c r="H2" s="494"/>
      <c r="I2" s="495"/>
      <c r="J2" s="6" t="s">
        <v>2</v>
      </c>
      <c r="K2" s="496"/>
      <c r="L2" s="495"/>
      <c r="M2" s="495"/>
      <c r="N2" s="262" t="s">
        <v>4</v>
      </c>
      <c r="O2" s="487"/>
      <c r="P2" s="487"/>
      <c r="Q2" s="488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</row>
    <row r="3" spans="2:30" ht="39" customHeight="1">
      <c r="B3" s="7" t="s">
        <v>5</v>
      </c>
      <c r="C3" s="489"/>
      <c r="D3" s="489"/>
      <c r="E3" s="489"/>
      <c r="F3" s="489"/>
      <c r="G3" s="489"/>
      <c r="H3" s="489"/>
      <c r="I3" s="489"/>
      <c r="J3" s="6" t="s">
        <v>3</v>
      </c>
      <c r="K3" s="268"/>
      <c r="L3" s="490" t="s">
        <v>6</v>
      </c>
      <c r="M3" s="490"/>
      <c r="N3" s="546">
        <f>SUM(K40:N40)</f>
        <v>0</v>
      </c>
      <c r="O3" s="546"/>
      <c r="P3" s="546"/>
      <c r="Q3" s="158" t="s">
        <v>7</v>
      </c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</row>
    <row r="4" spans="18:30" ht="22.5" customHeight="1"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</row>
    <row r="5" spans="2:30" ht="22.5" customHeight="1">
      <c r="B5" s="159" t="s">
        <v>64</v>
      </c>
      <c r="N5" s="270" t="s">
        <v>36</v>
      </c>
      <c r="O5" s="483">
        <f>G40</f>
        <v>57950</v>
      </c>
      <c r="P5" s="483"/>
      <c r="Q5" s="271" t="s">
        <v>7</v>
      </c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</row>
    <row r="6" spans="14:30" ht="22.5" customHeight="1">
      <c r="N6" s="270" t="s">
        <v>37</v>
      </c>
      <c r="O6" s="497">
        <f>I40</f>
        <v>121650</v>
      </c>
      <c r="P6" s="497"/>
      <c r="Q6" s="271" t="s">
        <v>7</v>
      </c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</row>
    <row r="7" spans="1:30" ht="18" customHeight="1">
      <c r="A7" s="8"/>
      <c r="B7" s="474" t="s">
        <v>8</v>
      </c>
      <c r="C7" s="462" t="s">
        <v>351</v>
      </c>
      <c r="D7" s="492"/>
      <c r="E7" s="492"/>
      <c r="F7" s="492"/>
      <c r="G7" s="492"/>
      <c r="H7" s="492"/>
      <c r="I7" s="492"/>
      <c r="J7" s="10" t="s">
        <v>358</v>
      </c>
      <c r="K7" s="476" t="s">
        <v>38</v>
      </c>
      <c r="L7" s="478" t="s">
        <v>349</v>
      </c>
      <c r="M7" s="479"/>
      <c r="N7" s="480"/>
      <c r="O7" s="479" t="s">
        <v>40</v>
      </c>
      <c r="P7" s="479"/>
      <c r="Q7" s="480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</row>
    <row r="8" spans="1:30" ht="18" customHeight="1">
      <c r="A8" s="8"/>
      <c r="B8" s="475"/>
      <c r="C8" s="462" t="s">
        <v>41</v>
      </c>
      <c r="D8" s="463"/>
      <c r="E8" s="463"/>
      <c r="F8" s="435"/>
      <c r="G8" s="436" t="s">
        <v>348</v>
      </c>
      <c r="H8" s="251" t="s">
        <v>10</v>
      </c>
      <c r="I8" s="251" t="s">
        <v>11</v>
      </c>
      <c r="J8" s="10" t="s">
        <v>353</v>
      </c>
      <c r="K8" s="477"/>
      <c r="L8" s="481"/>
      <c r="M8" s="482"/>
      <c r="N8" s="477"/>
      <c r="O8" s="482"/>
      <c r="P8" s="482"/>
      <c r="Q8" s="47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</row>
    <row r="9" spans="1:30" ht="24.75" customHeight="1">
      <c r="A9" s="8"/>
      <c r="B9" s="75"/>
      <c r="C9" s="246" t="s">
        <v>65</v>
      </c>
      <c r="D9" s="16" t="s">
        <v>66</v>
      </c>
      <c r="E9" s="222" t="s">
        <v>360</v>
      </c>
      <c r="F9" s="443"/>
      <c r="G9" s="440">
        <v>5150</v>
      </c>
      <c r="H9" s="18">
        <f aca="true" t="shared" si="0" ref="H9:H16">I9-G9</f>
        <v>4850</v>
      </c>
      <c r="I9" s="17">
        <v>10000</v>
      </c>
      <c r="J9" s="11" t="s">
        <v>356</v>
      </c>
      <c r="K9" s="252"/>
      <c r="L9" s="484"/>
      <c r="M9" s="485"/>
      <c r="N9" s="486"/>
      <c r="O9" s="548" t="s">
        <v>405</v>
      </c>
      <c r="P9" s="549"/>
      <c r="Q9" s="550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</row>
    <row r="10" spans="1:30" ht="24.75" customHeight="1">
      <c r="A10" s="8"/>
      <c r="B10" s="78"/>
      <c r="C10" s="4"/>
      <c r="D10" s="79" t="s">
        <v>67</v>
      </c>
      <c r="E10" s="223" t="s">
        <v>287</v>
      </c>
      <c r="F10" s="444"/>
      <c r="G10" s="441">
        <v>2600</v>
      </c>
      <c r="H10" s="26">
        <f t="shared" si="0"/>
        <v>2350</v>
      </c>
      <c r="I10" s="25">
        <v>4950</v>
      </c>
      <c r="J10" s="27" t="s">
        <v>356</v>
      </c>
      <c r="K10" s="253"/>
      <c r="L10" s="498"/>
      <c r="M10" s="499"/>
      <c r="N10" s="500"/>
      <c r="O10" s="551"/>
      <c r="P10" s="552"/>
      <c r="Q10" s="553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</row>
    <row r="11" spans="1:30" ht="24.75" customHeight="1">
      <c r="A11" s="8"/>
      <c r="B11" s="78"/>
      <c r="C11" s="4"/>
      <c r="D11" s="23" t="s">
        <v>68</v>
      </c>
      <c r="E11" s="223" t="s">
        <v>288</v>
      </c>
      <c r="F11" s="444"/>
      <c r="G11" s="441">
        <v>2700</v>
      </c>
      <c r="H11" s="26">
        <f t="shared" si="0"/>
        <v>2650</v>
      </c>
      <c r="I11" s="25">
        <v>5350</v>
      </c>
      <c r="J11" s="27" t="s">
        <v>356</v>
      </c>
      <c r="K11" s="253"/>
      <c r="L11" s="498"/>
      <c r="M11" s="499"/>
      <c r="N11" s="500"/>
      <c r="O11" s="554"/>
      <c r="P11" s="555"/>
      <c r="Q11" s="556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</row>
    <row r="12" spans="1:30" ht="24.75" customHeight="1">
      <c r="A12" s="8"/>
      <c r="B12" s="78"/>
      <c r="C12" s="4"/>
      <c r="D12" s="23" t="s">
        <v>69</v>
      </c>
      <c r="E12" s="223" t="s">
        <v>288</v>
      </c>
      <c r="F12" s="444"/>
      <c r="G12" s="441">
        <v>2350</v>
      </c>
      <c r="H12" s="26">
        <f t="shared" si="0"/>
        <v>2900</v>
      </c>
      <c r="I12" s="25">
        <v>5250</v>
      </c>
      <c r="J12" s="27" t="s">
        <v>356</v>
      </c>
      <c r="K12" s="253"/>
      <c r="L12" s="498"/>
      <c r="M12" s="499"/>
      <c r="N12" s="500"/>
      <c r="O12" s="554"/>
      <c r="P12" s="555"/>
      <c r="Q12" s="556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</row>
    <row r="13" spans="1:30" ht="24.75" customHeight="1">
      <c r="A13" s="8"/>
      <c r="B13" s="78" t="s">
        <v>70</v>
      </c>
      <c r="C13" s="4"/>
      <c r="D13" s="23" t="s">
        <v>390</v>
      </c>
      <c r="E13" s="223" t="s">
        <v>289</v>
      </c>
      <c r="F13" s="444"/>
      <c r="G13" s="441">
        <v>1500</v>
      </c>
      <c r="H13" s="26">
        <f t="shared" si="0"/>
        <v>1750</v>
      </c>
      <c r="I13" s="25">
        <v>3250</v>
      </c>
      <c r="J13" s="27" t="s">
        <v>356</v>
      </c>
      <c r="K13" s="253"/>
      <c r="L13" s="498"/>
      <c r="M13" s="499"/>
      <c r="N13" s="500"/>
      <c r="O13" s="554"/>
      <c r="P13" s="555"/>
      <c r="Q13" s="556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</row>
    <row r="14" spans="1:30" ht="24.75" customHeight="1">
      <c r="A14" s="8"/>
      <c r="B14" s="78"/>
      <c r="C14" s="4"/>
      <c r="D14" s="83" t="s">
        <v>71</v>
      </c>
      <c r="E14" s="223" t="s">
        <v>290</v>
      </c>
      <c r="F14" s="444"/>
      <c r="G14" s="441">
        <v>1700</v>
      </c>
      <c r="H14" s="26">
        <f t="shared" si="0"/>
        <v>1250</v>
      </c>
      <c r="I14" s="25">
        <v>2950</v>
      </c>
      <c r="J14" s="27" t="s">
        <v>356</v>
      </c>
      <c r="K14" s="253"/>
      <c r="L14" s="498"/>
      <c r="M14" s="499"/>
      <c r="N14" s="500"/>
      <c r="O14" s="554"/>
      <c r="P14" s="555"/>
      <c r="Q14" s="556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</row>
    <row r="15" spans="1:30" ht="24.75" customHeight="1">
      <c r="A15" s="8"/>
      <c r="B15" s="78"/>
      <c r="C15" s="296"/>
      <c r="D15" s="23" t="s">
        <v>72</v>
      </c>
      <c r="E15" s="223" t="s">
        <v>413</v>
      </c>
      <c r="F15" s="248" t="s">
        <v>82</v>
      </c>
      <c r="G15" s="441">
        <v>1950</v>
      </c>
      <c r="H15" s="26">
        <f t="shared" si="0"/>
        <v>1350</v>
      </c>
      <c r="I15" s="25">
        <v>3300</v>
      </c>
      <c r="J15" s="27" t="s">
        <v>406</v>
      </c>
      <c r="K15" s="253"/>
      <c r="L15" s="498"/>
      <c r="M15" s="499"/>
      <c r="N15" s="500"/>
      <c r="O15" s="557" t="s">
        <v>409</v>
      </c>
      <c r="P15" s="558"/>
      <c r="Q15" s="559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</row>
    <row r="16" spans="1:30" ht="24.75" customHeight="1">
      <c r="A16" s="8"/>
      <c r="B16" s="78"/>
      <c r="C16" s="4"/>
      <c r="D16" s="23" t="s">
        <v>73</v>
      </c>
      <c r="E16" s="223" t="s">
        <v>284</v>
      </c>
      <c r="F16" s="444"/>
      <c r="G16" s="441">
        <v>2500</v>
      </c>
      <c r="H16" s="26">
        <f t="shared" si="0"/>
        <v>2950</v>
      </c>
      <c r="I16" s="25">
        <v>5450</v>
      </c>
      <c r="J16" s="27" t="s">
        <v>356</v>
      </c>
      <c r="K16" s="253"/>
      <c r="L16" s="498"/>
      <c r="M16" s="499"/>
      <c r="N16" s="500"/>
      <c r="O16" s="560" t="s">
        <v>407</v>
      </c>
      <c r="P16" s="561"/>
      <c r="Q16" s="562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</row>
    <row r="17" spans="1:30" ht="24.75" customHeight="1">
      <c r="A17" s="8"/>
      <c r="B17" s="78"/>
      <c r="C17" s="4"/>
      <c r="D17" s="23" t="s">
        <v>74</v>
      </c>
      <c r="E17" s="193" t="s">
        <v>284</v>
      </c>
      <c r="F17" s="445"/>
      <c r="G17" s="441">
        <v>2600</v>
      </c>
      <c r="H17" s="26">
        <f aca="true" t="shared" si="1" ref="H17:H23">I17-G17</f>
        <v>3200</v>
      </c>
      <c r="I17" s="25">
        <v>5800</v>
      </c>
      <c r="J17" s="27" t="s">
        <v>356</v>
      </c>
      <c r="K17" s="253"/>
      <c r="L17" s="498"/>
      <c r="M17" s="499"/>
      <c r="N17" s="500"/>
      <c r="O17" s="563" t="s">
        <v>410</v>
      </c>
      <c r="P17" s="564"/>
      <c r="Q17" s="565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</row>
    <row r="18" spans="1:30" ht="24.75" customHeight="1">
      <c r="A18" s="8"/>
      <c r="B18" s="326" t="s">
        <v>75</v>
      </c>
      <c r="C18" s="4"/>
      <c r="D18" s="23" t="s">
        <v>76</v>
      </c>
      <c r="E18" s="193" t="s">
        <v>284</v>
      </c>
      <c r="F18" s="445"/>
      <c r="G18" s="441">
        <v>1650</v>
      </c>
      <c r="H18" s="26">
        <f t="shared" si="1"/>
        <v>1900</v>
      </c>
      <c r="I18" s="25">
        <v>3550</v>
      </c>
      <c r="J18" s="27" t="s">
        <v>356</v>
      </c>
      <c r="K18" s="253"/>
      <c r="L18" s="498"/>
      <c r="M18" s="499"/>
      <c r="N18" s="500"/>
      <c r="O18" s="554"/>
      <c r="P18" s="555"/>
      <c r="Q18" s="556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</row>
    <row r="19" spans="1:30" ht="24.75" customHeight="1">
      <c r="A19" s="8"/>
      <c r="B19" s="78"/>
      <c r="C19" s="4"/>
      <c r="D19" s="23" t="s">
        <v>77</v>
      </c>
      <c r="E19" s="193" t="s">
        <v>281</v>
      </c>
      <c r="F19" s="445"/>
      <c r="G19" s="441">
        <v>2050</v>
      </c>
      <c r="H19" s="26">
        <f t="shared" si="1"/>
        <v>3350</v>
      </c>
      <c r="I19" s="25">
        <v>5400</v>
      </c>
      <c r="J19" s="27" t="s">
        <v>356</v>
      </c>
      <c r="K19" s="253"/>
      <c r="L19" s="498"/>
      <c r="M19" s="499"/>
      <c r="N19" s="500"/>
      <c r="O19" s="554"/>
      <c r="P19" s="555"/>
      <c r="Q19" s="556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</row>
    <row r="20" spans="1:30" ht="24.75" customHeight="1">
      <c r="A20" s="8"/>
      <c r="B20" s="78"/>
      <c r="C20" s="4"/>
      <c r="D20" s="23" t="s">
        <v>396</v>
      </c>
      <c r="E20" s="193" t="s">
        <v>281</v>
      </c>
      <c r="F20" s="445"/>
      <c r="G20" s="441">
        <v>2250</v>
      </c>
      <c r="H20" s="26">
        <f t="shared" si="1"/>
        <v>3750</v>
      </c>
      <c r="I20" s="25">
        <v>6000</v>
      </c>
      <c r="J20" s="27" t="s">
        <v>356</v>
      </c>
      <c r="K20" s="253"/>
      <c r="L20" s="498"/>
      <c r="M20" s="499"/>
      <c r="N20" s="500"/>
      <c r="O20" s="554"/>
      <c r="P20" s="555"/>
      <c r="Q20" s="556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</row>
    <row r="21" spans="1:30" ht="24.75" customHeight="1">
      <c r="A21" s="8"/>
      <c r="B21" s="85"/>
      <c r="C21" s="4"/>
      <c r="D21" s="23" t="s">
        <v>78</v>
      </c>
      <c r="E21" s="223" t="s">
        <v>281</v>
      </c>
      <c r="F21" s="444"/>
      <c r="G21" s="441">
        <v>1500</v>
      </c>
      <c r="H21" s="26">
        <f t="shared" si="1"/>
        <v>1750</v>
      </c>
      <c r="I21" s="25">
        <v>3250</v>
      </c>
      <c r="J21" s="27" t="s">
        <v>356</v>
      </c>
      <c r="K21" s="253"/>
      <c r="L21" s="498"/>
      <c r="M21" s="499"/>
      <c r="N21" s="500"/>
      <c r="O21" s="554"/>
      <c r="P21" s="555"/>
      <c r="Q21" s="556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</row>
    <row r="22" spans="1:30" ht="24.75" customHeight="1">
      <c r="A22" s="8"/>
      <c r="B22" s="85"/>
      <c r="C22" s="4"/>
      <c r="D22" s="23" t="s">
        <v>79</v>
      </c>
      <c r="E22" s="223" t="s">
        <v>284</v>
      </c>
      <c r="F22" s="444"/>
      <c r="G22" s="442">
        <v>3100</v>
      </c>
      <c r="H22" s="26">
        <f t="shared" si="1"/>
        <v>3800</v>
      </c>
      <c r="I22" s="25">
        <v>6900</v>
      </c>
      <c r="J22" s="27" t="s">
        <v>356</v>
      </c>
      <c r="K22" s="253"/>
      <c r="L22" s="498"/>
      <c r="M22" s="499"/>
      <c r="N22" s="500"/>
      <c r="O22" s="554"/>
      <c r="P22" s="555"/>
      <c r="Q22" s="556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</row>
    <row r="23" spans="1:30" ht="24.75" customHeight="1">
      <c r="A23" s="8"/>
      <c r="B23" s="85"/>
      <c r="C23" s="4"/>
      <c r="D23" s="23" t="s">
        <v>80</v>
      </c>
      <c r="E23" s="223" t="s">
        <v>395</v>
      </c>
      <c r="F23" s="444"/>
      <c r="G23" s="441">
        <v>2400</v>
      </c>
      <c r="H23" s="26">
        <f t="shared" si="1"/>
        <v>3100</v>
      </c>
      <c r="I23" s="25">
        <v>5500</v>
      </c>
      <c r="J23" s="27" t="s">
        <v>356</v>
      </c>
      <c r="K23" s="253"/>
      <c r="L23" s="498"/>
      <c r="M23" s="499"/>
      <c r="N23" s="500"/>
      <c r="O23" s="554"/>
      <c r="P23" s="555"/>
      <c r="Q23" s="556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</row>
    <row r="24" spans="2:30" ht="21.75" customHeight="1">
      <c r="B24" s="85" t="s">
        <v>81</v>
      </c>
      <c r="C24" s="87"/>
      <c r="D24" s="23" t="s">
        <v>83</v>
      </c>
      <c r="E24" s="221" t="s">
        <v>361</v>
      </c>
      <c r="F24" s="193"/>
      <c r="G24" s="88">
        <v>2500</v>
      </c>
      <c r="H24" s="25">
        <f aca="true" t="shared" si="2" ref="H24:H29">I24-G24</f>
        <v>2800</v>
      </c>
      <c r="I24" s="25">
        <v>5300</v>
      </c>
      <c r="J24" s="27" t="s">
        <v>356</v>
      </c>
      <c r="K24" s="253"/>
      <c r="L24" s="498"/>
      <c r="M24" s="499"/>
      <c r="N24" s="500"/>
      <c r="O24" s="554"/>
      <c r="P24" s="555"/>
      <c r="Q24" s="556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</row>
    <row r="25" spans="2:30" ht="21.75" customHeight="1">
      <c r="B25" s="85"/>
      <c r="C25" s="4"/>
      <c r="D25" s="23" t="s">
        <v>84</v>
      </c>
      <c r="E25" s="221" t="s">
        <v>281</v>
      </c>
      <c r="F25" s="193"/>
      <c r="G25" s="88">
        <v>2200</v>
      </c>
      <c r="H25" s="25">
        <f t="shared" si="2"/>
        <v>2700</v>
      </c>
      <c r="I25" s="25">
        <v>4900</v>
      </c>
      <c r="J25" s="27" t="s">
        <v>356</v>
      </c>
      <c r="K25" s="253"/>
      <c r="L25" s="498"/>
      <c r="M25" s="499"/>
      <c r="N25" s="500"/>
      <c r="O25" s="554"/>
      <c r="P25" s="555"/>
      <c r="Q25" s="556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</row>
    <row r="26" spans="2:30" ht="24.75" customHeight="1">
      <c r="B26" s="85"/>
      <c r="C26" s="4"/>
      <c r="D26" s="23" t="s">
        <v>85</v>
      </c>
      <c r="E26" s="221" t="s">
        <v>281</v>
      </c>
      <c r="F26" s="446"/>
      <c r="G26" s="88">
        <v>1750</v>
      </c>
      <c r="H26" s="25">
        <f t="shared" si="2"/>
        <v>2300</v>
      </c>
      <c r="I26" s="25">
        <v>4050</v>
      </c>
      <c r="J26" s="27" t="s">
        <v>356</v>
      </c>
      <c r="K26" s="253"/>
      <c r="L26" s="498"/>
      <c r="M26" s="499"/>
      <c r="N26" s="500"/>
      <c r="O26" s="566"/>
      <c r="P26" s="567"/>
      <c r="Q26" s="568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</row>
    <row r="27" spans="2:30" ht="24.75" customHeight="1">
      <c r="B27" s="85"/>
      <c r="C27" s="4"/>
      <c r="D27" s="23" t="s">
        <v>86</v>
      </c>
      <c r="E27" s="221" t="s">
        <v>281</v>
      </c>
      <c r="F27" s="193"/>
      <c r="G27" s="88">
        <v>2500</v>
      </c>
      <c r="H27" s="25">
        <f t="shared" si="2"/>
        <v>3400</v>
      </c>
      <c r="I27" s="25">
        <v>5900</v>
      </c>
      <c r="J27" s="27" t="s">
        <v>356</v>
      </c>
      <c r="K27" s="253"/>
      <c r="L27" s="498"/>
      <c r="M27" s="499"/>
      <c r="N27" s="500"/>
      <c r="O27" s="554"/>
      <c r="P27" s="555"/>
      <c r="Q27" s="556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</row>
    <row r="28" spans="2:30" ht="24.75" customHeight="1">
      <c r="B28" s="85" t="s">
        <v>87</v>
      </c>
      <c r="C28" s="4"/>
      <c r="D28" s="23" t="s">
        <v>88</v>
      </c>
      <c r="E28" s="221" t="s">
        <v>291</v>
      </c>
      <c r="F28" s="193"/>
      <c r="G28" s="88">
        <v>2500</v>
      </c>
      <c r="H28" s="25">
        <f t="shared" si="2"/>
        <v>1850</v>
      </c>
      <c r="I28" s="25">
        <v>4350</v>
      </c>
      <c r="J28" s="27" t="s">
        <v>356</v>
      </c>
      <c r="K28" s="253"/>
      <c r="L28" s="498"/>
      <c r="M28" s="499"/>
      <c r="N28" s="500"/>
      <c r="O28" s="554"/>
      <c r="P28" s="555"/>
      <c r="Q28" s="556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</row>
    <row r="29" spans="2:30" ht="24.75" customHeight="1">
      <c r="B29" s="85"/>
      <c r="C29" s="4"/>
      <c r="D29" s="23" t="s">
        <v>89</v>
      </c>
      <c r="E29" s="224" t="s">
        <v>283</v>
      </c>
      <c r="F29" s="223"/>
      <c r="G29" s="88">
        <v>2450</v>
      </c>
      <c r="H29" s="25">
        <f t="shared" si="2"/>
        <v>2050</v>
      </c>
      <c r="I29" s="25">
        <v>4500</v>
      </c>
      <c r="J29" s="27" t="s">
        <v>356</v>
      </c>
      <c r="K29" s="253"/>
      <c r="L29" s="498"/>
      <c r="M29" s="499"/>
      <c r="N29" s="500"/>
      <c r="O29" s="554"/>
      <c r="P29" s="555"/>
      <c r="Q29" s="556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</row>
    <row r="30" spans="2:30" ht="24.75" customHeight="1">
      <c r="B30" s="78" t="s">
        <v>90</v>
      </c>
      <c r="C30" s="4"/>
      <c r="D30" s="23" t="s">
        <v>91</v>
      </c>
      <c r="E30" s="224" t="s">
        <v>291</v>
      </c>
      <c r="F30" s="223"/>
      <c r="G30" s="88">
        <v>3550</v>
      </c>
      <c r="H30" s="25">
        <f>I30-G30</f>
        <v>2300</v>
      </c>
      <c r="I30" s="25">
        <v>5850</v>
      </c>
      <c r="J30" s="27" t="s">
        <v>356</v>
      </c>
      <c r="K30" s="253"/>
      <c r="L30" s="498"/>
      <c r="M30" s="499"/>
      <c r="N30" s="500"/>
      <c r="O30" s="554"/>
      <c r="P30" s="555"/>
      <c r="Q30" s="556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</row>
    <row r="31" spans="2:30" ht="24.75" customHeight="1">
      <c r="B31" s="85" t="s">
        <v>92</v>
      </c>
      <c r="C31" s="4"/>
      <c r="D31" s="55" t="s">
        <v>93</v>
      </c>
      <c r="E31" s="224" t="s">
        <v>284</v>
      </c>
      <c r="F31" s="223"/>
      <c r="G31" s="88">
        <v>2400</v>
      </c>
      <c r="H31" s="25">
        <f>I31-G31</f>
        <v>2950</v>
      </c>
      <c r="I31" s="25">
        <v>5350</v>
      </c>
      <c r="J31" s="27" t="s">
        <v>356</v>
      </c>
      <c r="K31" s="253"/>
      <c r="L31" s="498"/>
      <c r="M31" s="499"/>
      <c r="N31" s="500"/>
      <c r="O31" s="554"/>
      <c r="P31" s="555"/>
      <c r="Q31" s="556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</row>
    <row r="32" spans="2:30" ht="24.75" customHeight="1">
      <c r="B32" s="93"/>
      <c r="C32" s="4"/>
      <c r="D32" s="55" t="s">
        <v>94</v>
      </c>
      <c r="E32" s="224"/>
      <c r="F32" s="223"/>
      <c r="G32" s="88">
        <v>2100</v>
      </c>
      <c r="H32" s="25">
        <f>I32-G32</f>
        <v>2450</v>
      </c>
      <c r="I32" s="25">
        <v>4550</v>
      </c>
      <c r="J32" s="27" t="s">
        <v>356</v>
      </c>
      <c r="K32" s="253"/>
      <c r="L32" s="498"/>
      <c r="M32" s="499"/>
      <c r="N32" s="500"/>
      <c r="O32" s="554"/>
      <c r="P32" s="555"/>
      <c r="Q32" s="556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</row>
    <row r="33" spans="2:30" ht="22.5" customHeight="1">
      <c r="B33" s="378"/>
      <c r="C33" s="379"/>
      <c r="D33" s="380"/>
      <c r="E33" s="381"/>
      <c r="F33" s="439"/>
      <c r="G33" s="382"/>
      <c r="H33" s="383"/>
      <c r="I33" s="383"/>
      <c r="J33" s="384"/>
      <c r="K33" s="360"/>
      <c r="L33" s="572"/>
      <c r="M33" s="573"/>
      <c r="N33" s="574"/>
      <c r="O33" s="554"/>
      <c r="P33" s="555"/>
      <c r="Q33" s="556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</row>
    <row r="34" spans="2:30" ht="24.75" customHeight="1">
      <c r="B34" s="93"/>
      <c r="C34" s="4"/>
      <c r="D34" s="380"/>
      <c r="E34" s="381"/>
      <c r="F34" s="439"/>
      <c r="G34" s="382"/>
      <c r="H34" s="383"/>
      <c r="I34" s="383"/>
      <c r="J34" s="384"/>
      <c r="K34" s="360"/>
      <c r="L34" s="569"/>
      <c r="M34" s="570"/>
      <c r="N34" s="571"/>
      <c r="O34" s="554"/>
      <c r="P34" s="555"/>
      <c r="Q34" s="556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</row>
    <row r="35" spans="2:30" ht="24.75" customHeight="1">
      <c r="B35" s="378"/>
      <c r="C35" s="379"/>
      <c r="D35" s="380"/>
      <c r="E35" s="381"/>
      <c r="F35" s="439"/>
      <c r="G35" s="382"/>
      <c r="H35" s="383"/>
      <c r="I35" s="383"/>
      <c r="J35" s="384"/>
      <c r="K35" s="360"/>
      <c r="L35" s="569"/>
      <c r="M35" s="570"/>
      <c r="N35" s="571"/>
      <c r="O35" s="555"/>
      <c r="P35" s="555"/>
      <c r="Q35" s="556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</row>
    <row r="36" spans="2:30" ht="24.75" customHeight="1">
      <c r="B36" s="93"/>
      <c r="C36" s="4"/>
      <c r="D36" s="55"/>
      <c r="E36" s="224"/>
      <c r="F36" s="223"/>
      <c r="G36" s="88"/>
      <c r="H36" s="25"/>
      <c r="I36" s="25"/>
      <c r="J36" s="27"/>
      <c r="K36" s="360"/>
      <c r="L36" s="569"/>
      <c r="M36" s="570"/>
      <c r="N36" s="571"/>
      <c r="O36" s="555"/>
      <c r="P36" s="555"/>
      <c r="Q36" s="556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</row>
    <row r="37" spans="2:30" ht="24.75" customHeight="1">
      <c r="B37" s="93"/>
      <c r="C37" s="4"/>
      <c r="D37" s="55"/>
      <c r="E37" s="224"/>
      <c r="F37" s="223"/>
      <c r="G37" s="88"/>
      <c r="H37" s="25"/>
      <c r="I37" s="25"/>
      <c r="J37" s="27"/>
      <c r="K37" s="360"/>
      <c r="L37" s="569"/>
      <c r="M37" s="570"/>
      <c r="N37" s="571"/>
      <c r="O37" s="555"/>
      <c r="P37" s="555"/>
      <c r="Q37" s="556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</row>
    <row r="38" spans="2:30" ht="24.75" customHeight="1">
      <c r="B38" s="93"/>
      <c r="C38" s="4"/>
      <c r="D38" s="94"/>
      <c r="E38" s="22"/>
      <c r="F38" s="24"/>
      <c r="G38" s="24"/>
      <c r="H38" s="95"/>
      <c r="I38" s="95"/>
      <c r="J38" s="95"/>
      <c r="K38" s="370"/>
      <c r="L38" s="575"/>
      <c r="M38" s="576"/>
      <c r="N38" s="577"/>
      <c r="O38" s="578" t="s">
        <v>309</v>
      </c>
      <c r="P38" s="579"/>
      <c r="Q38" s="580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</row>
    <row r="39" spans="2:30" ht="24.75" customHeight="1" thickBot="1">
      <c r="B39" s="96"/>
      <c r="C39" s="15"/>
      <c r="D39" s="71"/>
      <c r="E39" s="8"/>
      <c r="F39" s="13"/>
      <c r="G39" s="13"/>
      <c r="H39" s="32"/>
      <c r="I39" s="32"/>
      <c r="J39" s="32"/>
      <c r="K39" s="371"/>
      <c r="L39" s="581"/>
      <c r="M39" s="582"/>
      <c r="N39" s="583"/>
      <c r="O39" s="584" t="s">
        <v>310</v>
      </c>
      <c r="P39" s="585"/>
      <c r="Q39" s="586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</row>
    <row r="40" spans="2:30" ht="24.75" customHeight="1" thickTop="1">
      <c r="B40" s="35"/>
      <c r="C40" s="35"/>
      <c r="D40" s="36" t="str">
        <f>CONCATENATE(FIXED(COUNTA(D9:D39),0,0),"　店")</f>
        <v>24　店</v>
      </c>
      <c r="E40" s="74"/>
      <c r="F40" s="34"/>
      <c r="G40" s="276">
        <f>SUM(G9:G39)</f>
        <v>57950</v>
      </c>
      <c r="H40" s="275">
        <f>SUM(H9:H39)</f>
        <v>63700</v>
      </c>
      <c r="I40" s="275">
        <f>SUM(I9:I39)</f>
        <v>121650</v>
      </c>
      <c r="J40" s="37"/>
      <c r="K40" s="38">
        <f>SUM(K9:K37)</f>
        <v>0</v>
      </c>
      <c r="L40" s="504">
        <f>SUM(L9:N37)</f>
        <v>0</v>
      </c>
      <c r="M40" s="534"/>
      <c r="N40" s="535"/>
      <c r="O40" s="517"/>
      <c r="P40" s="517"/>
      <c r="Q40" s="518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</row>
    <row r="41" spans="2:30" ht="13.5" customHeight="1">
      <c r="B41" s="13" t="s">
        <v>402</v>
      </c>
      <c r="C41" s="13"/>
      <c r="D41" s="420"/>
      <c r="E41" s="13"/>
      <c r="F41" s="13"/>
      <c r="G41" s="421"/>
      <c r="H41" s="421"/>
      <c r="I41" s="421"/>
      <c r="J41" s="13"/>
      <c r="K41" s="118"/>
      <c r="L41" s="118"/>
      <c r="M41" s="423"/>
      <c r="N41" s="423"/>
      <c r="O41" s="73"/>
      <c r="P41" s="73"/>
      <c r="Q41" s="73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</row>
    <row r="42" ht="13.5">
      <c r="B42" s="404"/>
    </row>
    <row r="43" spans="2:30" ht="17.25" customHeight="1">
      <c r="B43" s="393" t="s">
        <v>384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</row>
    <row r="44" spans="2:30" ht="13.5">
      <c r="B44" s="404" t="s">
        <v>386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</row>
    <row r="45" spans="2:30" ht="13.5">
      <c r="B45" s="404" t="s">
        <v>387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</row>
    <row r="46" spans="2:30" ht="13.5">
      <c r="B46" s="393" t="s">
        <v>388</v>
      </c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</row>
    <row r="47" spans="2:30" ht="13.5">
      <c r="B47" s="404" t="s">
        <v>389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</row>
    <row r="48" spans="2:30" ht="13.5">
      <c r="B48" s="393" t="s">
        <v>385</v>
      </c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</row>
    <row r="49" spans="2:30" ht="13.5"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</row>
    <row r="50" spans="2:30" ht="13.5"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  <c r="AD50" s="407"/>
    </row>
    <row r="51" spans="2:30" ht="13.5"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</row>
    <row r="52" spans="2:30" ht="13.5"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</row>
    <row r="53" spans="2:30" ht="13.5"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</row>
    <row r="54" spans="2:30" ht="13.5"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</row>
    <row r="55" spans="2:30" ht="13.5"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</row>
    <row r="56" spans="2:30" ht="13.5"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</row>
    <row r="57" spans="2:30" ht="13.5"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</row>
    <row r="58" spans="2:30" ht="13.5"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</row>
  </sheetData>
  <sheetProtection password="CC41" sheet="1"/>
  <mergeCells count="78">
    <mergeCell ref="L25:N25"/>
    <mergeCell ref="L26:N26"/>
    <mergeCell ref="L27:N27"/>
    <mergeCell ref="L28:N28"/>
    <mergeCell ref="L29:N29"/>
    <mergeCell ref="L30:N30"/>
    <mergeCell ref="L38:N38"/>
    <mergeCell ref="O38:Q38"/>
    <mergeCell ref="L39:N39"/>
    <mergeCell ref="O39:Q39"/>
    <mergeCell ref="L40:N40"/>
    <mergeCell ref="O40:Q40"/>
    <mergeCell ref="L35:N35"/>
    <mergeCell ref="O35:Q35"/>
    <mergeCell ref="L36:N36"/>
    <mergeCell ref="O36:Q36"/>
    <mergeCell ref="L37:N37"/>
    <mergeCell ref="O37:Q37"/>
    <mergeCell ref="L34:N34"/>
    <mergeCell ref="O34:Q34"/>
    <mergeCell ref="O30:Q30"/>
    <mergeCell ref="O31:Q31"/>
    <mergeCell ref="O32:Q32"/>
    <mergeCell ref="L32:N32"/>
    <mergeCell ref="L33:N33"/>
    <mergeCell ref="L31:N31"/>
    <mergeCell ref="O25:Q25"/>
    <mergeCell ref="O26:Q26"/>
    <mergeCell ref="O27:Q27"/>
    <mergeCell ref="O28:Q28"/>
    <mergeCell ref="O29:Q29"/>
    <mergeCell ref="O33:Q33"/>
    <mergeCell ref="L22:N22"/>
    <mergeCell ref="O22:Q22"/>
    <mergeCell ref="L23:N23"/>
    <mergeCell ref="O23:Q23"/>
    <mergeCell ref="O24:Q24"/>
    <mergeCell ref="L24:N24"/>
    <mergeCell ref="L19:N19"/>
    <mergeCell ref="O19:Q19"/>
    <mergeCell ref="L20:N20"/>
    <mergeCell ref="O20:Q20"/>
    <mergeCell ref="L21:N21"/>
    <mergeCell ref="O21:Q21"/>
    <mergeCell ref="L16:N16"/>
    <mergeCell ref="O16:Q16"/>
    <mergeCell ref="L17:N17"/>
    <mergeCell ref="O17:Q17"/>
    <mergeCell ref="L18:N18"/>
    <mergeCell ref="O18:Q18"/>
    <mergeCell ref="L13:N13"/>
    <mergeCell ref="O13:Q13"/>
    <mergeCell ref="L14:N14"/>
    <mergeCell ref="O14:Q14"/>
    <mergeCell ref="L15:N15"/>
    <mergeCell ref="O15:Q15"/>
    <mergeCell ref="L9:N9"/>
    <mergeCell ref="O9:Q10"/>
    <mergeCell ref="L10:N10"/>
    <mergeCell ref="L11:N11"/>
    <mergeCell ref="O11:Q11"/>
    <mergeCell ref="L12:N12"/>
    <mergeCell ref="O12:Q12"/>
    <mergeCell ref="B7:B8"/>
    <mergeCell ref="K7:K8"/>
    <mergeCell ref="L7:N8"/>
    <mergeCell ref="O7:Q8"/>
    <mergeCell ref="O5:P5"/>
    <mergeCell ref="O6:P6"/>
    <mergeCell ref="C8:E8"/>
    <mergeCell ref="C7:I7"/>
    <mergeCell ref="H2:I2"/>
    <mergeCell ref="K2:M2"/>
    <mergeCell ref="O2:Q2"/>
    <mergeCell ref="C3:I3"/>
    <mergeCell ref="L3:M3"/>
    <mergeCell ref="N3:P3"/>
    <mergeCell ref="C2:F2"/>
  </mergeCells>
  <dataValidations count="2">
    <dataValidation type="custom" showInputMessage="1" showErrorMessage="1" sqref="M34:N37 L9:L37 M9:N32">
      <formula1>L34=H34</formula1>
    </dataValidation>
    <dataValidation operator="lessThanOrEqual" allowBlank="1" showInputMessage="1" showErrorMessage="1" sqref="B42:B48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3"/>
  <headerFooter alignWithMargins="0">
    <oddFooter>&amp;R2020年6月現在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62"/>
  <sheetViews>
    <sheetView showGridLines="0" showZeros="0" zoomScale="75" zoomScaleNormal="75" workbookViewId="0" topLeftCell="A7">
      <selection activeCell="J36" sqref="J36"/>
    </sheetView>
  </sheetViews>
  <sheetFormatPr defaultColWidth="9.00390625" defaultRowHeight="13.5"/>
  <cols>
    <col min="1" max="1" width="0.875" style="1" customWidth="1"/>
    <col min="2" max="2" width="9.375" style="1" customWidth="1"/>
    <col min="3" max="3" width="3.75390625" style="1" customWidth="1"/>
    <col min="4" max="4" width="10.75390625" style="1" customWidth="1"/>
    <col min="5" max="5" width="3.75390625" style="1" customWidth="1"/>
    <col min="6" max="8" width="11.125" style="1" customWidth="1"/>
    <col min="9" max="9" width="9.75390625" style="1" customWidth="1"/>
    <col min="10" max="10" width="14.75390625" style="1" customWidth="1"/>
    <col min="11" max="11" width="4.00390625" style="1" customWidth="1"/>
    <col min="12" max="12" width="4.125" style="1" customWidth="1"/>
    <col min="13" max="13" width="7.00390625" style="1" bestFit="1" customWidth="1"/>
    <col min="14" max="14" width="8.125" style="1" customWidth="1"/>
    <col min="15" max="15" width="8.375" style="1" customWidth="1"/>
    <col min="16" max="16" width="7.875" style="1" customWidth="1"/>
    <col min="17" max="16384" width="9.00390625" style="1" customWidth="1"/>
  </cols>
  <sheetData>
    <row r="1" ht="3" customHeight="1"/>
    <row r="2" spans="2:29" ht="39" customHeight="1">
      <c r="B2" s="260" t="s">
        <v>1</v>
      </c>
      <c r="C2" s="493"/>
      <c r="D2" s="493"/>
      <c r="E2" s="493"/>
      <c r="F2" s="6" t="s">
        <v>34</v>
      </c>
      <c r="G2" s="496"/>
      <c r="H2" s="495"/>
      <c r="I2" s="6" t="s">
        <v>2</v>
      </c>
      <c r="J2" s="496"/>
      <c r="K2" s="495"/>
      <c r="L2" s="495"/>
      <c r="M2" s="262" t="s">
        <v>4</v>
      </c>
      <c r="N2" s="487"/>
      <c r="O2" s="487"/>
      <c r="P2" s="488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39" customHeight="1">
      <c r="B3" s="7" t="s">
        <v>5</v>
      </c>
      <c r="C3" s="489"/>
      <c r="D3" s="489"/>
      <c r="E3" s="489"/>
      <c r="F3" s="489"/>
      <c r="G3" s="489"/>
      <c r="H3" s="489"/>
      <c r="I3" s="6" t="s">
        <v>3</v>
      </c>
      <c r="J3" s="268"/>
      <c r="K3" s="490" t="s">
        <v>6</v>
      </c>
      <c r="L3" s="490"/>
      <c r="M3" s="546">
        <f>SUM(J22:M22,J42:M42)</f>
        <v>0</v>
      </c>
      <c r="N3" s="546"/>
      <c r="O3" s="546"/>
      <c r="P3" s="158" t="s">
        <v>7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7:29" ht="22.5" customHeight="1"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2.5" customHeight="1">
      <c r="B5" s="159" t="s">
        <v>95</v>
      </c>
      <c r="M5" s="270" t="s">
        <v>36</v>
      </c>
      <c r="N5" s="483">
        <f>F22</f>
        <v>12050</v>
      </c>
      <c r="O5" s="483"/>
      <c r="P5" s="271" t="s">
        <v>7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</row>
    <row r="6" spans="13:29" ht="22.5" customHeight="1">
      <c r="M6" s="270" t="s">
        <v>37</v>
      </c>
      <c r="N6" s="497">
        <f>H22</f>
        <v>23350</v>
      </c>
      <c r="O6" s="497"/>
      <c r="P6" s="271" t="s">
        <v>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</row>
    <row r="7" spans="1:29" ht="18" customHeight="1">
      <c r="A7" s="8"/>
      <c r="B7" s="474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40</v>
      </c>
      <c r="O7" s="479"/>
      <c r="P7" s="480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</row>
    <row r="8" spans="1:29" ht="18" customHeight="1">
      <c r="A8" s="8"/>
      <c r="B8" s="475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482"/>
      <c r="O8" s="482"/>
      <c r="P8" s="47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</row>
    <row r="9" spans="1:29" ht="24.75" customHeight="1">
      <c r="A9" s="8"/>
      <c r="B9" s="98" t="s">
        <v>96</v>
      </c>
      <c r="C9" s="246"/>
      <c r="D9" s="16" t="s">
        <v>97</v>
      </c>
      <c r="E9" s="225" t="s">
        <v>287</v>
      </c>
      <c r="F9" s="359">
        <v>2000</v>
      </c>
      <c r="G9" s="18">
        <f aca="true" t="shared" si="0" ref="G9:G15">H9-F9</f>
        <v>1250</v>
      </c>
      <c r="H9" s="17">
        <v>3250</v>
      </c>
      <c r="I9" s="11" t="s">
        <v>355</v>
      </c>
      <c r="J9" s="290"/>
      <c r="K9" s="587"/>
      <c r="L9" s="588"/>
      <c r="M9" s="589"/>
      <c r="N9" s="590"/>
      <c r="O9" s="591"/>
      <c r="P9" s="592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1:29" ht="24.75" customHeight="1">
      <c r="A10" s="8"/>
      <c r="B10" s="596" t="s">
        <v>98</v>
      </c>
      <c r="C10" s="51"/>
      <c r="D10" s="100" t="s">
        <v>99</v>
      </c>
      <c r="E10" s="226" t="s">
        <v>282</v>
      </c>
      <c r="F10" s="410">
        <v>3800</v>
      </c>
      <c r="G10" s="357">
        <f t="shared" si="0"/>
        <v>4200</v>
      </c>
      <c r="H10" s="53">
        <v>8000</v>
      </c>
      <c r="I10" s="101" t="s">
        <v>355</v>
      </c>
      <c r="J10" s="284"/>
      <c r="K10" s="519"/>
      <c r="L10" s="520"/>
      <c r="M10" s="521"/>
      <c r="N10" s="593"/>
      <c r="O10" s="594"/>
      <c r="P10" s="595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1:29" ht="24.75" customHeight="1">
      <c r="A11" s="8"/>
      <c r="B11" s="597"/>
      <c r="C11" s="4"/>
      <c r="D11" s="23" t="s">
        <v>100</v>
      </c>
      <c r="E11" s="193" t="s">
        <v>285</v>
      </c>
      <c r="F11" s="81">
        <v>1850</v>
      </c>
      <c r="G11" s="26">
        <f t="shared" si="0"/>
        <v>1300</v>
      </c>
      <c r="H11" s="25">
        <v>3150</v>
      </c>
      <c r="I11" s="27" t="s">
        <v>355</v>
      </c>
      <c r="J11" s="253"/>
      <c r="K11" s="498"/>
      <c r="L11" s="499"/>
      <c r="M11" s="500"/>
      <c r="N11" s="513"/>
      <c r="O11" s="514"/>
      <c r="P11" s="515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1:29" ht="24.75" customHeight="1">
      <c r="A12" s="8"/>
      <c r="B12" s="597"/>
      <c r="C12" s="4"/>
      <c r="D12" s="23" t="s">
        <v>101</v>
      </c>
      <c r="E12" s="225" t="s">
        <v>287</v>
      </c>
      <c r="F12" s="81">
        <v>1750</v>
      </c>
      <c r="G12" s="26">
        <f t="shared" si="0"/>
        <v>1200</v>
      </c>
      <c r="H12" s="25">
        <v>2950</v>
      </c>
      <c r="I12" s="27" t="s">
        <v>355</v>
      </c>
      <c r="J12" s="253"/>
      <c r="K12" s="498"/>
      <c r="L12" s="499"/>
      <c r="M12" s="500"/>
      <c r="N12" s="513"/>
      <c r="O12" s="514"/>
      <c r="P12" s="515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1:29" ht="24.75" customHeight="1">
      <c r="A13" s="8"/>
      <c r="B13" s="597"/>
      <c r="C13" s="58"/>
      <c r="D13" s="104"/>
      <c r="E13" s="227"/>
      <c r="F13" s="105"/>
      <c r="G13" s="59">
        <f t="shared" si="0"/>
        <v>0</v>
      </c>
      <c r="H13" s="60"/>
      <c r="I13" s="106"/>
      <c r="J13" s="289"/>
      <c r="K13" s="598"/>
      <c r="L13" s="599"/>
      <c r="M13" s="600"/>
      <c r="N13" s="513"/>
      <c r="O13" s="514"/>
      <c r="P13" s="515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1:29" ht="24.75" customHeight="1">
      <c r="A14" s="8"/>
      <c r="B14" s="596" t="s">
        <v>102</v>
      </c>
      <c r="C14" s="51"/>
      <c r="D14" s="100" t="s">
        <v>103</v>
      </c>
      <c r="E14" s="226" t="s">
        <v>281</v>
      </c>
      <c r="F14" s="410">
        <v>1300</v>
      </c>
      <c r="G14" s="357">
        <f t="shared" si="0"/>
        <v>1700</v>
      </c>
      <c r="H14" s="53">
        <v>3000</v>
      </c>
      <c r="I14" s="101" t="s">
        <v>355</v>
      </c>
      <c r="J14" s="255"/>
      <c r="K14" s="519"/>
      <c r="L14" s="520"/>
      <c r="M14" s="521"/>
      <c r="N14" s="513"/>
      <c r="O14" s="514"/>
      <c r="P14" s="515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1:29" ht="24.75" customHeight="1">
      <c r="A15" s="8"/>
      <c r="B15" s="601"/>
      <c r="C15" s="4"/>
      <c r="D15" s="107" t="s">
        <v>104</v>
      </c>
      <c r="E15" s="193" t="s">
        <v>292</v>
      </c>
      <c r="F15" s="81">
        <v>1350</v>
      </c>
      <c r="G15" s="26">
        <f t="shared" si="0"/>
        <v>1650</v>
      </c>
      <c r="H15" s="25">
        <v>3000</v>
      </c>
      <c r="I15" s="27" t="s">
        <v>355</v>
      </c>
      <c r="J15" s="253"/>
      <c r="K15" s="498"/>
      <c r="L15" s="499"/>
      <c r="M15" s="500"/>
      <c r="N15" s="513"/>
      <c r="O15" s="514"/>
      <c r="P15" s="515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1:29" ht="24.75" customHeight="1">
      <c r="A16" s="8"/>
      <c r="B16" s="78"/>
      <c r="C16" s="4"/>
      <c r="D16" s="23"/>
      <c r="E16" s="80"/>
      <c r="F16" s="81"/>
      <c r="G16" s="26"/>
      <c r="H16" s="25"/>
      <c r="I16" s="27"/>
      <c r="J16" s="29"/>
      <c r="K16" s="602"/>
      <c r="L16" s="603"/>
      <c r="M16" s="604"/>
      <c r="N16" s="513"/>
      <c r="O16" s="514"/>
      <c r="P16" s="515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1:29" ht="24.75" customHeight="1">
      <c r="A17" s="8"/>
      <c r="B17" s="78"/>
      <c r="C17" s="4"/>
      <c r="D17" s="23"/>
      <c r="E17" s="80"/>
      <c r="F17" s="81"/>
      <c r="G17" s="26"/>
      <c r="H17" s="25"/>
      <c r="I17" s="27"/>
      <c r="J17" s="29"/>
      <c r="K17" s="602"/>
      <c r="L17" s="603"/>
      <c r="M17" s="604"/>
      <c r="N17" s="513"/>
      <c r="O17" s="514"/>
      <c r="P17" s="515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1:29" ht="24.75" customHeight="1">
      <c r="A18" s="8"/>
      <c r="B18" s="78"/>
      <c r="C18" s="4"/>
      <c r="E18" s="30"/>
      <c r="F18" s="81"/>
      <c r="G18" s="26"/>
      <c r="H18" s="25"/>
      <c r="I18" s="27"/>
      <c r="J18" s="29"/>
      <c r="K18" s="602"/>
      <c r="L18" s="603"/>
      <c r="M18" s="604"/>
      <c r="N18" s="513"/>
      <c r="O18" s="514"/>
      <c r="P18" s="515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1:29" ht="24.75" customHeight="1">
      <c r="A19" s="8"/>
      <c r="B19" s="84"/>
      <c r="C19" s="4"/>
      <c r="D19" s="23"/>
      <c r="E19" s="30"/>
      <c r="F19" s="81"/>
      <c r="G19" s="26"/>
      <c r="H19" s="25"/>
      <c r="I19" s="27"/>
      <c r="J19" s="29"/>
      <c r="K19" s="602"/>
      <c r="L19" s="603"/>
      <c r="M19" s="604"/>
      <c r="N19" s="513"/>
      <c r="O19" s="514"/>
      <c r="P19" s="515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1:29" ht="24.75" customHeight="1">
      <c r="A20" s="8"/>
      <c r="B20" s="78"/>
      <c r="C20" s="4"/>
      <c r="D20" s="23"/>
      <c r="E20" s="30"/>
      <c r="F20" s="81"/>
      <c r="G20" s="26"/>
      <c r="H20" s="25"/>
      <c r="I20" s="27"/>
      <c r="J20" s="29"/>
      <c r="K20" s="602"/>
      <c r="L20" s="603"/>
      <c r="M20" s="604"/>
      <c r="N20" s="513"/>
      <c r="O20" s="514"/>
      <c r="P20" s="515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1:29" ht="24.75" customHeight="1" thickBot="1">
      <c r="A21" s="8"/>
      <c r="B21" s="108"/>
      <c r="C21" s="46"/>
      <c r="D21" s="109"/>
      <c r="E21" s="110"/>
      <c r="F21" s="111"/>
      <c r="G21" s="112"/>
      <c r="H21" s="113"/>
      <c r="I21" s="114"/>
      <c r="J21" s="115"/>
      <c r="K21" s="605"/>
      <c r="L21" s="606"/>
      <c r="M21" s="607"/>
      <c r="N21" s="513"/>
      <c r="O21" s="514"/>
      <c r="P21" s="515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1:29" ht="24.75" customHeight="1" thickTop="1">
      <c r="A22" s="8"/>
      <c r="B22" s="116"/>
      <c r="C22" s="15"/>
      <c r="D22" s="117" t="str">
        <f>CONCATENATE(FIXED(COUNTA(D9:D21),0,0),"　店")</f>
        <v>6　店</v>
      </c>
      <c r="E22" s="77"/>
      <c r="F22" s="278">
        <f>SUM(F9:F15)</f>
        <v>12050</v>
      </c>
      <c r="G22" s="18">
        <f>SUM(G9:G15)</f>
        <v>11300</v>
      </c>
      <c r="H22" s="215">
        <f>SUM(H9:H15)</f>
        <v>23350</v>
      </c>
      <c r="I22" s="11"/>
      <c r="J22" s="119">
        <f>SUM(J9:J15)</f>
        <v>0</v>
      </c>
      <c r="K22" s="608">
        <f>SUM(K9:M15)</f>
        <v>0</v>
      </c>
      <c r="L22" s="609"/>
      <c r="M22" s="610"/>
      <c r="N22" s="513"/>
      <c r="O22" s="514"/>
      <c r="P22" s="515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1:29" ht="22.5" customHeight="1">
      <c r="A23" s="13"/>
      <c r="B23" s="120"/>
      <c r="C23" s="20"/>
      <c r="D23" s="121"/>
      <c r="E23" s="122"/>
      <c r="F23" s="123"/>
      <c r="G23" s="69"/>
      <c r="H23" s="69"/>
      <c r="I23" s="9"/>
      <c r="J23" s="70"/>
      <c r="K23" s="611"/>
      <c r="L23" s="611"/>
      <c r="M23" s="611"/>
      <c r="N23" s="612"/>
      <c r="O23" s="612"/>
      <c r="P23" s="612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22.5" customHeight="1">
      <c r="B24" s="159" t="s">
        <v>105</v>
      </c>
      <c r="C24" s="12"/>
      <c r="D24" s="16"/>
      <c r="E24" s="124"/>
      <c r="F24" s="125"/>
      <c r="G24" s="18"/>
      <c r="H24" s="18"/>
      <c r="I24" s="11"/>
      <c r="J24" s="118"/>
      <c r="K24" s="18"/>
      <c r="L24" s="273"/>
      <c r="M24" s="18" t="s">
        <v>36</v>
      </c>
      <c r="N24" s="483">
        <f>F42</f>
        <v>9550</v>
      </c>
      <c r="O24" s="483"/>
      <c r="P24" s="274" t="s">
        <v>7</v>
      </c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2:29" ht="22.5" customHeight="1">
      <c r="B25" s="126"/>
      <c r="C25" s="13"/>
      <c r="D25" s="16"/>
      <c r="E25" s="77"/>
      <c r="F25" s="125"/>
      <c r="G25" s="18"/>
      <c r="H25" s="18"/>
      <c r="I25" s="11"/>
      <c r="J25" s="118"/>
      <c r="K25" s="18"/>
      <c r="L25" s="273"/>
      <c r="M25" s="18" t="s">
        <v>37</v>
      </c>
      <c r="N25" s="497">
        <f>H42</f>
        <v>16000</v>
      </c>
      <c r="O25" s="497"/>
      <c r="P25" s="274" t="s">
        <v>7</v>
      </c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18" customHeight="1">
      <c r="B26" s="613" t="s">
        <v>8</v>
      </c>
      <c r="C26" s="462" t="s">
        <v>351</v>
      </c>
      <c r="D26" s="492"/>
      <c r="E26" s="492"/>
      <c r="F26" s="492"/>
      <c r="G26" s="492"/>
      <c r="H26" s="492"/>
      <c r="I26" s="10" t="s">
        <v>358</v>
      </c>
      <c r="J26" s="476" t="s">
        <v>38</v>
      </c>
      <c r="K26" s="478" t="s">
        <v>349</v>
      </c>
      <c r="L26" s="479"/>
      <c r="M26" s="480"/>
      <c r="N26" s="479" t="s">
        <v>40</v>
      </c>
      <c r="O26" s="479"/>
      <c r="P26" s="480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2:29" ht="18" customHeight="1">
      <c r="B27" s="614"/>
      <c r="C27" s="462" t="s">
        <v>41</v>
      </c>
      <c r="D27" s="463"/>
      <c r="E27" s="464"/>
      <c r="F27" s="251" t="s">
        <v>348</v>
      </c>
      <c r="G27" s="251" t="s">
        <v>10</v>
      </c>
      <c r="H27" s="251" t="s">
        <v>11</v>
      </c>
      <c r="I27" s="10" t="s">
        <v>353</v>
      </c>
      <c r="J27" s="477"/>
      <c r="K27" s="481"/>
      <c r="L27" s="482"/>
      <c r="M27" s="477"/>
      <c r="N27" s="482"/>
      <c r="O27" s="482"/>
      <c r="P27" s="47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24.75" customHeight="1">
      <c r="B28" s="127"/>
      <c r="C28" s="128"/>
      <c r="D28" s="129" t="s">
        <v>279</v>
      </c>
      <c r="E28" s="328" t="s">
        <v>293</v>
      </c>
      <c r="F28" s="367">
        <v>2150</v>
      </c>
      <c r="G28" s="130">
        <f>H28-F28</f>
        <v>1850</v>
      </c>
      <c r="H28" s="130">
        <v>4000</v>
      </c>
      <c r="I28" s="11" t="s">
        <v>356</v>
      </c>
      <c r="J28" s="419"/>
      <c r="K28" s="484"/>
      <c r="L28" s="485"/>
      <c r="M28" s="486"/>
      <c r="N28" s="525"/>
      <c r="O28" s="526"/>
      <c r="P28" s="52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2:29" ht="24.75" customHeight="1">
      <c r="B29" s="127"/>
      <c r="C29" s="87" t="s">
        <v>65</v>
      </c>
      <c r="D29" s="129" t="s">
        <v>280</v>
      </c>
      <c r="E29" s="328" t="s">
        <v>294</v>
      </c>
      <c r="F29" s="367">
        <v>3200</v>
      </c>
      <c r="G29" s="130">
        <f>H29-F29</f>
        <v>1650</v>
      </c>
      <c r="H29" s="130">
        <v>4850</v>
      </c>
      <c r="I29" s="27" t="s">
        <v>356</v>
      </c>
      <c r="J29" s="253"/>
      <c r="K29" s="498"/>
      <c r="L29" s="499"/>
      <c r="M29" s="500"/>
      <c r="N29" s="615" t="s">
        <v>379</v>
      </c>
      <c r="O29" s="616"/>
      <c r="P29" s="61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2:29" ht="24.75" customHeight="1">
      <c r="B30" s="85"/>
      <c r="C30" s="87"/>
      <c r="D30" s="131" t="s">
        <v>278</v>
      </c>
      <c r="E30" s="56" t="s">
        <v>293</v>
      </c>
      <c r="F30" s="88">
        <v>3050</v>
      </c>
      <c r="G30" s="25">
        <f>H30-F30</f>
        <v>2650</v>
      </c>
      <c r="H30" s="25">
        <v>5700</v>
      </c>
      <c r="I30" s="27" t="s">
        <v>356</v>
      </c>
      <c r="J30" s="253"/>
      <c r="K30" s="498"/>
      <c r="L30" s="499"/>
      <c r="M30" s="500"/>
      <c r="N30" s="615"/>
      <c r="O30" s="616"/>
      <c r="P30" s="61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2:29" ht="24.75" customHeight="1">
      <c r="B31" s="85"/>
      <c r="C31" s="87" t="s">
        <v>82</v>
      </c>
      <c r="D31" s="23" t="s">
        <v>106</v>
      </c>
      <c r="E31" s="56" t="s">
        <v>285</v>
      </c>
      <c r="F31" s="88">
        <v>850</v>
      </c>
      <c r="G31" s="25">
        <f>H31-F31</f>
        <v>300</v>
      </c>
      <c r="H31" s="25">
        <v>1150</v>
      </c>
      <c r="I31" s="27" t="s">
        <v>355</v>
      </c>
      <c r="J31" s="253"/>
      <c r="K31" s="498"/>
      <c r="L31" s="499"/>
      <c r="M31" s="500"/>
      <c r="N31" s="354" t="s">
        <v>414</v>
      </c>
      <c r="O31" s="355"/>
      <c r="P31" s="356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2:29" ht="24.75" customHeight="1">
      <c r="B32" s="85"/>
      <c r="C32" s="87" t="s">
        <v>127</v>
      </c>
      <c r="D32" s="23" t="s">
        <v>107</v>
      </c>
      <c r="E32" s="56" t="s">
        <v>285</v>
      </c>
      <c r="F32" s="88">
        <v>300</v>
      </c>
      <c r="G32" s="91"/>
      <c r="H32" s="25">
        <f>F32</f>
        <v>300</v>
      </c>
      <c r="I32" s="91"/>
      <c r="J32" s="253"/>
      <c r="K32" s="618"/>
      <c r="L32" s="619"/>
      <c r="M32" s="620"/>
      <c r="N32" s="615" t="s">
        <v>415</v>
      </c>
      <c r="O32" s="616"/>
      <c r="P32" s="61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2:29" ht="24.75" customHeight="1">
      <c r="B33" s="385"/>
      <c r="C33" s="386"/>
      <c r="D33" s="387"/>
      <c r="E33" s="388"/>
      <c r="F33" s="382"/>
      <c r="G33" s="383"/>
      <c r="H33" s="383"/>
      <c r="I33" s="383"/>
      <c r="J33" s="360"/>
      <c r="K33" s="569"/>
      <c r="L33" s="570"/>
      <c r="M33" s="571"/>
      <c r="N33" s="615"/>
      <c r="O33" s="616"/>
      <c r="P33" s="61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24.75" customHeight="1">
      <c r="B34" s="385"/>
      <c r="C34" s="386"/>
      <c r="D34" s="387"/>
      <c r="E34" s="388"/>
      <c r="F34" s="382"/>
      <c r="G34" s="383"/>
      <c r="H34" s="383"/>
      <c r="I34" s="383"/>
      <c r="J34" s="360"/>
      <c r="K34" s="569"/>
      <c r="L34" s="570"/>
      <c r="M34" s="571"/>
      <c r="N34" s="615"/>
      <c r="O34" s="616"/>
      <c r="P34" s="61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22.5" customHeight="1">
      <c r="B35" s="385"/>
      <c r="C35" s="379"/>
      <c r="D35" s="387"/>
      <c r="E35" s="412"/>
      <c r="F35" s="413"/>
      <c r="G35" s="383"/>
      <c r="H35" s="383"/>
      <c r="I35" s="384"/>
      <c r="J35" s="360"/>
      <c r="K35" s="569"/>
      <c r="L35" s="570"/>
      <c r="M35" s="571"/>
      <c r="N35" s="627"/>
      <c r="O35" s="628"/>
      <c r="P35" s="629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2:29" ht="24.75" customHeight="1">
      <c r="B36" s="414"/>
      <c r="C36" s="379"/>
      <c r="D36" s="387"/>
      <c r="E36" s="412"/>
      <c r="F36" s="382"/>
      <c r="G36" s="383"/>
      <c r="H36" s="383"/>
      <c r="I36" s="384"/>
      <c r="J36" s="360"/>
      <c r="K36" s="569"/>
      <c r="L36" s="570"/>
      <c r="M36" s="571"/>
      <c r="N36" s="627"/>
      <c r="O36" s="628"/>
      <c r="P36" s="629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:29" ht="24.75" customHeight="1">
      <c r="B37" s="415"/>
      <c r="C37" s="379"/>
      <c r="D37" s="380"/>
      <c r="E37" s="412"/>
      <c r="F37" s="382"/>
      <c r="G37" s="383"/>
      <c r="H37" s="383"/>
      <c r="I37" s="384"/>
      <c r="J37" s="360"/>
      <c r="K37" s="569"/>
      <c r="L37" s="570"/>
      <c r="M37" s="571"/>
      <c r="N37" s="628"/>
      <c r="O37" s="628"/>
      <c r="P37" s="629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</row>
    <row r="38" spans="2:29" ht="24.75" customHeight="1">
      <c r="B38" s="378"/>
      <c r="C38" s="379"/>
      <c r="D38" s="380"/>
      <c r="E38" s="412"/>
      <c r="F38" s="382"/>
      <c r="G38" s="383"/>
      <c r="H38" s="383"/>
      <c r="I38" s="384"/>
      <c r="J38" s="360"/>
      <c r="K38" s="569"/>
      <c r="L38" s="570"/>
      <c r="M38" s="571"/>
      <c r="N38" s="621" t="s">
        <v>311</v>
      </c>
      <c r="O38" s="622"/>
      <c r="P38" s="623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</row>
    <row r="39" spans="2:29" ht="24.75" customHeight="1">
      <c r="B39" s="378"/>
      <c r="C39" s="379"/>
      <c r="D39" s="380"/>
      <c r="E39" s="412"/>
      <c r="F39" s="382"/>
      <c r="G39" s="383"/>
      <c r="H39" s="383"/>
      <c r="I39" s="384"/>
      <c r="J39" s="360"/>
      <c r="K39" s="569"/>
      <c r="L39" s="570"/>
      <c r="M39" s="571"/>
      <c r="N39" s="624" t="s">
        <v>392</v>
      </c>
      <c r="O39" s="625"/>
      <c r="P39" s="626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2:29" ht="24.75" customHeight="1">
      <c r="B40" s="378"/>
      <c r="C40" s="379"/>
      <c r="D40" s="416"/>
      <c r="E40" s="417"/>
      <c r="F40" s="370"/>
      <c r="G40" s="418"/>
      <c r="H40" s="418"/>
      <c r="I40" s="418"/>
      <c r="J40" s="370"/>
      <c r="K40" s="575"/>
      <c r="L40" s="576"/>
      <c r="M40" s="577"/>
      <c r="N40" s="630"/>
      <c r="O40" s="630"/>
      <c r="P40" s="631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2:29" ht="24.75" customHeight="1" thickBot="1">
      <c r="B41" s="96"/>
      <c r="C41" s="15"/>
      <c r="D41" s="71"/>
      <c r="E41" s="8"/>
      <c r="F41" s="13"/>
      <c r="G41" s="32"/>
      <c r="H41" s="32"/>
      <c r="I41" s="32"/>
      <c r="J41" s="13"/>
      <c r="K41" s="632"/>
      <c r="L41" s="633"/>
      <c r="M41" s="634"/>
      <c r="N41" s="529"/>
      <c r="O41" s="530"/>
      <c r="P41" s="531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2:29" ht="24.75" customHeight="1" thickTop="1">
      <c r="B42" s="35"/>
      <c r="C42" s="35"/>
      <c r="D42" s="36" t="str">
        <f>CONCATENATE(FIXED(COUNTA(D28:D41),0,0),"　店")</f>
        <v>5　店</v>
      </c>
      <c r="E42" s="74"/>
      <c r="F42" s="276">
        <f>SUM(F28:F34)</f>
        <v>9550</v>
      </c>
      <c r="G42" s="275">
        <f>SUM(G28:G33)</f>
        <v>6450</v>
      </c>
      <c r="H42" s="275">
        <f>SUM(H28:H34)</f>
        <v>16000</v>
      </c>
      <c r="I42" s="37"/>
      <c r="J42" s="38">
        <f>SUM(J28:J34)</f>
        <v>0</v>
      </c>
      <c r="K42" s="504">
        <f>SUM(K28:M32)</f>
        <v>0</v>
      </c>
      <c r="L42" s="534"/>
      <c r="M42" s="535"/>
      <c r="N42" s="517"/>
      <c r="O42" s="517"/>
      <c r="P42" s="518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2:29" ht="13.5" customHeight="1">
      <c r="B43" s="13" t="s">
        <v>403</v>
      </c>
      <c r="C43" s="13"/>
      <c r="D43" s="420"/>
      <c r="E43" s="13"/>
      <c r="F43" s="421"/>
      <c r="G43" s="421"/>
      <c r="H43" s="421"/>
      <c r="I43" s="13"/>
      <c r="J43" s="118"/>
      <c r="K43" s="118"/>
      <c r="L43" s="423"/>
      <c r="M43" s="423"/>
      <c r="N43" s="73"/>
      <c r="O43" s="73"/>
      <c r="P43" s="73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ht="13.5">
      <c r="B44" s="422"/>
    </row>
    <row r="45" spans="2:29" ht="17.25" customHeight="1">
      <c r="B45" s="393" t="s">
        <v>384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</row>
    <row r="46" spans="2:29" ht="13.5">
      <c r="B46" s="404" t="s">
        <v>386</v>
      </c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</row>
    <row r="47" spans="2:29" ht="13.5">
      <c r="B47" s="404" t="s">
        <v>387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</row>
    <row r="48" spans="2:29" ht="13.5">
      <c r="B48" s="393" t="s">
        <v>388</v>
      </c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</row>
    <row r="49" spans="2:29" ht="13.5">
      <c r="B49" s="404" t="s">
        <v>389</v>
      </c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spans="2:29" ht="13.5">
      <c r="B50" s="393" t="s">
        <v>385</v>
      </c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</row>
    <row r="51" spans="2:29" ht="13.5"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</row>
    <row r="52" spans="2:29" ht="13.5"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</row>
    <row r="53" spans="2:29" ht="13.5"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</row>
    <row r="54" spans="2:29" ht="13.5"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</row>
    <row r="55" spans="2:29" ht="13.5"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</row>
    <row r="56" spans="2:29" ht="13.5"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</row>
    <row r="57" spans="2:29" ht="13.5"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</row>
    <row r="58" spans="2:29" ht="13.5"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</row>
    <row r="59" spans="2:29" ht="13.5"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</row>
    <row r="60" spans="2:29" ht="13.5"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</row>
    <row r="61" spans="2:29" ht="13.5"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</row>
    <row r="62" spans="2:29" ht="13.5"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</row>
  </sheetData>
  <sheetProtection password="CC41" sheet="1"/>
  <mergeCells count="83">
    <mergeCell ref="K31:M31"/>
    <mergeCell ref="K40:M40"/>
    <mergeCell ref="N40:P40"/>
    <mergeCell ref="K41:M41"/>
    <mergeCell ref="N41:P41"/>
    <mergeCell ref="K42:M42"/>
    <mergeCell ref="N42:P42"/>
    <mergeCell ref="K37:M37"/>
    <mergeCell ref="N37:P37"/>
    <mergeCell ref="K38:M38"/>
    <mergeCell ref="N38:P38"/>
    <mergeCell ref="K39:M39"/>
    <mergeCell ref="N39:P39"/>
    <mergeCell ref="K35:M35"/>
    <mergeCell ref="N35:P35"/>
    <mergeCell ref="K36:M36"/>
    <mergeCell ref="N36:P36"/>
    <mergeCell ref="K32:M32"/>
    <mergeCell ref="N32:P32"/>
    <mergeCell ref="K33:M33"/>
    <mergeCell ref="N33:P33"/>
    <mergeCell ref="K34:M34"/>
    <mergeCell ref="N34:P34"/>
    <mergeCell ref="K28:M28"/>
    <mergeCell ref="N28:P28"/>
    <mergeCell ref="K30:M30"/>
    <mergeCell ref="N30:P30"/>
    <mergeCell ref="K29:M29"/>
    <mergeCell ref="N29:P29"/>
    <mergeCell ref="K23:M23"/>
    <mergeCell ref="N23:P23"/>
    <mergeCell ref="B26:B27"/>
    <mergeCell ref="J26:J27"/>
    <mergeCell ref="K26:M27"/>
    <mergeCell ref="N26:P27"/>
    <mergeCell ref="N24:O24"/>
    <mergeCell ref="N25:O25"/>
    <mergeCell ref="C26:H26"/>
    <mergeCell ref="K20:M20"/>
    <mergeCell ref="N20:P20"/>
    <mergeCell ref="K21:M21"/>
    <mergeCell ref="N21:P21"/>
    <mergeCell ref="K22:M22"/>
    <mergeCell ref="N22:P22"/>
    <mergeCell ref="K17:M17"/>
    <mergeCell ref="N17:P17"/>
    <mergeCell ref="K18:M18"/>
    <mergeCell ref="N18:P18"/>
    <mergeCell ref="K19:M19"/>
    <mergeCell ref="N19:P19"/>
    <mergeCell ref="B14:B15"/>
    <mergeCell ref="K14:M14"/>
    <mergeCell ref="N14:P14"/>
    <mergeCell ref="K15:M15"/>
    <mergeCell ref="N15:P15"/>
    <mergeCell ref="K16:M16"/>
    <mergeCell ref="N16:P16"/>
    <mergeCell ref="B10:B13"/>
    <mergeCell ref="K10:M10"/>
    <mergeCell ref="K11:M11"/>
    <mergeCell ref="N11:P11"/>
    <mergeCell ref="K12:M12"/>
    <mergeCell ref="N12:P12"/>
    <mergeCell ref="K13:M13"/>
    <mergeCell ref="N13:P13"/>
    <mergeCell ref="M3:O3"/>
    <mergeCell ref="B7:B8"/>
    <mergeCell ref="J7:J8"/>
    <mergeCell ref="K7:M8"/>
    <mergeCell ref="N7:P8"/>
    <mergeCell ref="N5:O5"/>
    <mergeCell ref="N6:O6"/>
    <mergeCell ref="C7:H7"/>
    <mergeCell ref="K9:M9"/>
    <mergeCell ref="N9:P10"/>
    <mergeCell ref="C8:E8"/>
    <mergeCell ref="C27:E27"/>
    <mergeCell ref="C2:E2"/>
    <mergeCell ref="G2:H2"/>
    <mergeCell ref="J2:L2"/>
    <mergeCell ref="N2:P2"/>
    <mergeCell ref="C3:H3"/>
    <mergeCell ref="K3:L3"/>
  </mergeCells>
  <dataValidations count="2">
    <dataValidation type="custom" showInputMessage="1" showErrorMessage="1" sqref="K9:M15 K28:M31">
      <formula1>J9=F9</formula1>
    </dataValidation>
    <dataValidation operator="lessThanOrEqual" allowBlank="1" showInputMessage="1" showErrorMessage="1" sqref="B44:B50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3"/>
  <headerFooter alignWithMargins="0">
    <oddFooter>&amp;R2020年6月現在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60"/>
  <sheetViews>
    <sheetView showGridLines="0" showZeros="0" zoomScale="75" zoomScaleNormal="75" workbookViewId="0" topLeftCell="A1">
      <selection activeCell="C2" sqref="C2:E2"/>
    </sheetView>
  </sheetViews>
  <sheetFormatPr defaultColWidth="9.00390625" defaultRowHeight="13.5"/>
  <cols>
    <col min="1" max="1" width="0.875" style="1" customWidth="1"/>
    <col min="2" max="2" width="9.375" style="1" customWidth="1"/>
    <col min="3" max="3" width="3.75390625" style="1" customWidth="1"/>
    <col min="4" max="4" width="10.75390625" style="1" customWidth="1"/>
    <col min="5" max="5" width="3.75390625" style="1" customWidth="1"/>
    <col min="6" max="8" width="11.125" style="1" customWidth="1"/>
    <col min="9" max="9" width="9.75390625" style="1" customWidth="1"/>
    <col min="10" max="10" width="14.75390625" style="1" customWidth="1"/>
    <col min="11" max="11" width="4.00390625" style="1" customWidth="1"/>
    <col min="12" max="12" width="4.125" style="1" customWidth="1"/>
    <col min="13" max="13" width="7.00390625" style="1" bestFit="1" customWidth="1"/>
    <col min="14" max="14" width="8.125" style="1" customWidth="1"/>
    <col min="15" max="15" width="8.375" style="1" customWidth="1"/>
    <col min="16" max="16" width="7.875" style="1" customWidth="1"/>
    <col min="17" max="16384" width="9.00390625" style="1" customWidth="1"/>
  </cols>
  <sheetData>
    <row r="1" ht="3" customHeight="1"/>
    <row r="2" spans="2:29" ht="39" customHeight="1">
      <c r="B2" s="260" t="s">
        <v>1</v>
      </c>
      <c r="C2" s="493"/>
      <c r="D2" s="493"/>
      <c r="E2" s="493"/>
      <c r="F2" s="6" t="s">
        <v>34</v>
      </c>
      <c r="G2" s="496"/>
      <c r="H2" s="495"/>
      <c r="I2" s="6" t="s">
        <v>2</v>
      </c>
      <c r="J2" s="496"/>
      <c r="K2" s="495"/>
      <c r="L2" s="495"/>
      <c r="M2" s="262" t="s">
        <v>4</v>
      </c>
      <c r="N2" s="487"/>
      <c r="O2" s="487"/>
      <c r="P2" s="488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39" customHeight="1">
      <c r="B3" s="7" t="s">
        <v>5</v>
      </c>
      <c r="C3" s="489"/>
      <c r="D3" s="489"/>
      <c r="E3" s="489"/>
      <c r="F3" s="489"/>
      <c r="G3" s="489"/>
      <c r="H3" s="489"/>
      <c r="I3" s="6" t="s">
        <v>3</v>
      </c>
      <c r="J3" s="268"/>
      <c r="K3" s="490" t="s">
        <v>6</v>
      </c>
      <c r="L3" s="490"/>
      <c r="M3" s="546">
        <f>SUM(J42:M42)</f>
        <v>0</v>
      </c>
      <c r="N3" s="546"/>
      <c r="O3" s="546"/>
      <c r="P3" s="158" t="s">
        <v>7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7:29" ht="22.5" customHeight="1"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2.5" customHeight="1">
      <c r="B5" s="159" t="s">
        <v>108</v>
      </c>
      <c r="E5" s="641"/>
      <c r="F5" s="641"/>
      <c r="G5" s="642"/>
      <c r="H5" s="642"/>
      <c r="M5" s="270" t="s">
        <v>36</v>
      </c>
      <c r="N5" s="483">
        <f>F42</f>
        <v>33850</v>
      </c>
      <c r="O5" s="483"/>
      <c r="P5" s="271" t="s">
        <v>7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</row>
    <row r="6" spans="13:29" ht="22.5" customHeight="1">
      <c r="M6" s="270" t="s">
        <v>37</v>
      </c>
      <c r="N6" s="497">
        <f>H42</f>
        <v>74000</v>
      </c>
      <c r="O6" s="497"/>
      <c r="P6" s="271" t="s">
        <v>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</row>
    <row r="7" spans="1:29" ht="18" customHeight="1">
      <c r="A7" s="8"/>
      <c r="B7" s="474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40</v>
      </c>
      <c r="O7" s="479"/>
      <c r="P7" s="480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</row>
    <row r="8" spans="1:29" ht="18" customHeight="1">
      <c r="A8" s="8"/>
      <c r="B8" s="475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482"/>
      <c r="O8" s="482"/>
      <c r="P8" s="47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</row>
    <row r="9" spans="1:29" ht="24.75" customHeight="1">
      <c r="A9" s="8"/>
      <c r="B9" s="75"/>
      <c r="C9" s="246"/>
      <c r="D9" s="16" t="s">
        <v>109</v>
      </c>
      <c r="E9" s="193" t="s">
        <v>284</v>
      </c>
      <c r="F9" s="359">
        <v>1800</v>
      </c>
      <c r="G9" s="18">
        <f>H9-F9</f>
        <v>2200</v>
      </c>
      <c r="H9" s="17">
        <v>4000</v>
      </c>
      <c r="I9" s="11" t="s">
        <v>356</v>
      </c>
      <c r="J9" s="255"/>
      <c r="K9" s="484"/>
      <c r="L9" s="485"/>
      <c r="M9" s="486"/>
      <c r="N9" s="635"/>
      <c r="O9" s="612"/>
      <c r="P9" s="63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1:29" ht="24.75" customHeight="1">
      <c r="A10" s="8"/>
      <c r="B10" s="78"/>
      <c r="C10" s="4"/>
      <c r="D10" s="23" t="s">
        <v>110</v>
      </c>
      <c r="E10" s="193" t="s">
        <v>284</v>
      </c>
      <c r="F10" s="81">
        <v>2350</v>
      </c>
      <c r="G10" s="26">
        <f>H10-F10</f>
        <v>3050</v>
      </c>
      <c r="H10" s="25">
        <v>5400</v>
      </c>
      <c r="I10" s="27" t="s">
        <v>356</v>
      </c>
      <c r="J10" s="253"/>
      <c r="K10" s="498"/>
      <c r="L10" s="499"/>
      <c r="M10" s="500"/>
      <c r="N10" s="637" t="s">
        <v>416</v>
      </c>
      <c r="O10" s="638"/>
      <c r="P10" s="639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1:29" ht="24.75" customHeight="1">
      <c r="A11" s="8"/>
      <c r="B11" s="78"/>
      <c r="C11" s="4"/>
      <c r="D11" s="23" t="s">
        <v>111</v>
      </c>
      <c r="E11" s="193" t="s">
        <v>284</v>
      </c>
      <c r="F11" s="81">
        <v>3500</v>
      </c>
      <c r="G11" s="26">
        <f>H11-F11</f>
        <v>4550</v>
      </c>
      <c r="H11" s="25">
        <v>8050</v>
      </c>
      <c r="I11" s="27" t="s">
        <v>356</v>
      </c>
      <c r="J11" s="253"/>
      <c r="K11" s="498"/>
      <c r="L11" s="499"/>
      <c r="M11" s="500"/>
      <c r="N11" s="640"/>
      <c r="O11" s="638"/>
      <c r="P11" s="639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1:29" ht="24.75" customHeight="1">
      <c r="A12" s="8"/>
      <c r="B12" s="78"/>
      <c r="C12" s="4"/>
      <c r="D12" s="219" t="s">
        <v>112</v>
      </c>
      <c r="E12" s="193" t="s">
        <v>284</v>
      </c>
      <c r="F12" s="81">
        <v>2200</v>
      </c>
      <c r="G12" s="26">
        <f aca="true" t="shared" si="0" ref="G12:G22">H12-F12</f>
        <v>2900</v>
      </c>
      <c r="H12" s="25">
        <v>5100</v>
      </c>
      <c r="I12" s="27" t="s">
        <v>356</v>
      </c>
      <c r="J12" s="253"/>
      <c r="K12" s="498"/>
      <c r="L12" s="499"/>
      <c r="M12" s="500"/>
      <c r="N12" s="640"/>
      <c r="O12" s="638"/>
      <c r="P12" s="639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1:29" ht="24.75" customHeight="1">
      <c r="A13" s="8"/>
      <c r="B13" s="78"/>
      <c r="C13" s="4"/>
      <c r="D13" s="23" t="s">
        <v>113</v>
      </c>
      <c r="E13" s="193" t="s">
        <v>284</v>
      </c>
      <c r="F13" s="81">
        <v>1700</v>
      </c>
      <c r="G13" s="26">
        <f t="shared" si="0"/>
        <v>1800</v>
      </c>
      <c r="H13" s="25">
        <v>3500</v>
      </c>
      <c r="I13" s="27" t="s">
        <v>355</v>
      </c>
      <c r="J13" s="253"/>
      <c r="K13" s="498"/>
      <c r="L13" s="499"/>
      <c r="M13" s="500"/>
      <c r="N13" s="643"/>
      <c r="O13" s="644"/>
      <c r="P13" s="645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1:29" ht="24.75" customHeight="1">
      <c r="A14" s="8"/>
      <c r="B14" s="78"/>
      <c r="C14" s="4"/>
      <c r="D14" s="132" t="s">
        <v>114</v>
      </c>
      <c r="E14" s="193" t="s">
        <v>284</v>
      </c>
      <c r="F14" s="81">
        <v>1550</v>
      </c>
      <c r="G14" s="26">
        <f t="shared" si="0"/>
        <v>1100</v>
      </c>
      <c r="H14" s="25">
        <v>2650</v>
      </c>
      <c r="I14" s="27" t="s">
        <v>355</v>
      </c>
      <c r="J14" s="253"/>
      <c r="K14" s="498"/>
      <c r="L14" s="499"/>
      <c r="M14" s="500"/>
      <c r="N14" s="627"/>
      <c r="O14" s="628"/>
      <c r="P14" s="629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1:29" ht="24.75" customHeight="1">
      <c r="A15" s="8"/>
      <c r="B15" s="78"/>
      <c r="C15" s="4"/>
      <c r="D15" s="133" t="s">
        <v>115</v>
      </c>
      <c r="E15" s="193" t="s">
        <v>283</v>
      </c>
      <c r="F15" s="81">
        <v>3000</v>
      </c>
      <c r="G15" s="26">
        <f t="shared" si="0"/>
        <v>3300</v>
      </c>
      <c r="H15" s="25">
        <v>6300</v>
      </c>
      <c r="I15" s="27" t="s">
        <v>355</v>
      </c>
      <c r="J15" s="253"/>
      <c r="K15" s="498"/>
      <c r="L15" s="499"/>
      <c r="M15" s="500"/>
      <c r="N15" s="627"/>
      <c r="O15" s="628"/>
      <c r="P15" s="629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1:29" ht="24.75" customHeight="1">
      <c r="A16" s="8"/>
      <c r="B16" s="78"/>
      <c r="C16" s="4"/>
      <c r="D16" s="133" t="s">
        <v>116</v>
      </c>
      <c r="E16" s="193" t="s">
        <v>284</v>
      </c>
      <c r="F16" s="81">
        <v>1900</v>
      </c>
      <c r="G16" s="26">
        <f t="shared" si="0"/>
        <v>2550</v>
      </c>
      <c r="H16" s="25">
        <v>4450</v>
      </c>
      <c r="I16" s="27" t="s">
        <v>355</v>
      </c>
      <c r="J16" s="253"/>
      <c r="K16" s="498"/>
      <c r="L16" s="499"/>
      <c r="M16" s="500"/>
      <c r="N16" s="627"/>
      <c r="O16" s="628"/>
      <c r="P16" s="629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1:29" ht="24.75" customHeight="1">
      <c r="A17" s="8"/>
      <c r="B17" s="78"/>
      <c r="C17" s="4"/>
      <c r="D17" s="23" t="s">
        <v>117</v>
      </c>
      <c r="E17" s="193" t="s">
        <v>284</v>
      </c>
      <c r="F17" s="81">
        <v>1350</v>
      </c>
      <c r="G17" s="26">
        <f t="shared" si="0"/>
        <v>1600</v>
      </c>
      <c r="H17" s="25">
        <v>2950</v>
      </c>
      <c r="I17" s="27" t="s">
        <v>355</v>
      </c>
      <c r="J17" s="253"/>
      <c r="K17" s="498"/>
      <c r="L17" s="499"/>
      <c r="M17" s="500"/>
      <c r="N17" s="627"/>
      <c r="O17" s="628"/>
      <c r="P17" s="629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1:29" ht="24.75" customHeight="1">
      <c r="A18" s="8"/>
      <c r="B18" s="78"/>
      <c r="C18" s="4"/>
      <c r="D18" s="23" t="s">
        <v>118</v>
      </c>
      <c r="E18" s="193" t="s">
        <v>284</v>
      </c>
      <c r="F18" s="81">
        <v>1750</v>
      </c>
      <c r="G18" s="26">
        <f t="shared" si="0"/>
        <v>3300</v>
      </c>
      <c r="H18" s="25">
        <v>5050</v>
      </c>
      <c r="I18" s="27" t="s">
        <v>355</v>
      </c>
      <c r="J18" s="253"/>
      <c r="K18" s="498"/>
      <c r="L18" s="499"/>
      <c r="M18" s="500"/>
      <c r="N18" s="627"/>
      <c r="O18" s="628"/>
      <c r="P18" s="629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1:29" ht="24.75" customHeight="1">
      <c r="A19" s="8"/>
      <c r="B19" s="84"/>
      <c r="C19" s="4"/>
      <c r="D19" s="23" t="s">
        <v>119</v>
      </c>
      <c r="E19" s="193" t="s">
        <v>284</v>
      </c>
      <c r="F19" s="81">
        <v>6100</v>
      </c>
      <c r="G19" s="26">
        <f t="shared" si="0"/>
        <v>7900</v>
      </c>
      <c r="H19" s="25">
        <v>14000</v>
      </c>
      <c r="I19" s="27" t="s">
        <v>355</v>
      </c>
      <c r="J19" s="253"/>
      <c r="K19" s="498"/>
      <c r="L19" s="499"/>
      <c r="M19" s="500"/>
      <c r="N19" s="627"/>
      <c r="O19" s="628"/>
      <c r="P19" s="629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1:29" ht="24.75" customHeight="1">
      <c r="A20" s="8"/>
      <c r="B20" s="78"/>
      <c r="C20" s="87" t="s">
        <v>65</v>
      </c>
      <c r="D20" s="23" t="s">
        <v>120</v>
      </c>
      <c r="E20" s="193" t="s">
        <v>282</v>
      </c>
      <c r="F20" s="81">
        <v>2450</v>
      </c>
      <c r="G20" s="26">
        <f t="shared" si="0"/>
        <v>2450</v>
      </c>
      <c r="H20" s="25">
        <v>4900</v>
      </c>
      <c r="I20" s="27" t="s">
        <v>355</v>
      </c>
      <c r="J20" s="253"/>
      <c r="K20" s="498"/>
      <c r="L20" s="499"/>
      <c r="M20" s="500"/>
      <c r="N20" s="354" t="s">
        <v>312</v>
      </c>
      <c r="O20" s="355"/>
      <c r="P20" s="356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1:29" ht="24.75" customHeight="1">
      <c r="A21" s="8"/>
      <c r="B21" s="78"/>
      <c r="C21" s="87" t="s">
        <v>82</v>
      </c>
      <c r="D21" s="23" t="s">
        <v>121</v>
      </c>
      <c r="E21" s="193" t="s">
        <v>294</v>
      </c>
      <c r="F21" s="81">
        <v>2500</v>
      </c>
      <c r="G21" s="26">
        <f t="shared" si="0"/>
        <v>1950</v>
      </c>
      <c r="H21" s="25">
        <v>4450</v>
      </c>
      <c r="I21" s="27" t="s">
        <v>355</v>
      </c>
      <c r="J21" s="253"/>
      <c r="K21" s="498"/>
      <c r="L21" s="499"/>
      <c r="M21" s="500"/>
      <c r="N21" s="615" t="s">
        <v>391</v>
      </c>
      <c r="O21" s="616"/>
      <c r="P21" s="61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1:29" ht="24.75" customHeight="1">
      <c r="A22" s="8"/>
      <c r="B22" s="85"/>
      <c r="C22" s="87"/>
      <c r="D22" s="23" t="s">
        <v>122</v>
      </c>
      <c r="E22" s="193" t="s">
        <v>284</v>
      </c>
      <c r="F22" s="81">
        <v>1700</v>
      </c>
      <c r="G22" s="26">
        <f t="shared" si="0"/>
        <v>1500</v>
      </c>
      <c r="H22" s="25">
        <v>3200</v>
      </c>
      <c r="I22" s="27" t="s">
        <v>355</v>
      </c>
      <c r="J22" s="253"/>
      <c r="K22" s="498"/>
      <c r="L22" s="499"/>
      <c r="M22" s="500"/>
      <c r="N22" s="615"/>
      <c r="O22" s="616"/>
      <c r="P22" s="61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1:29" ht="24.75" customHeight="1">
      <c r="A23" s="8"/>
      <c r="B23" s="85"/>
      <c r="C23" s="87"/>
      <c r="D23" s="23"/>
      <c r="E23" s="193"/>
      <c r="F23" s="81"/>
      <c r="G23" s="26"/>
      <c r="H23" s="25"/>
      <c r="I23" s="384"/>
      <c r="J23" s="360"/>
      <c r="K23" s="569"/>
      <c r="L23" s="570"/>
      <c r="M23" s="571"/>
      <c r="N23" s="615"/>
      <c r="O23" s="616"/>
      <c r="P23" s="61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21.75" customHeight="1">
      <c r="B24" s="86"/>
      <c r="C24" s="87"/>
      <c r="D24" s="23"/>
      <c r="E24" s="193"/>
      <c r="F24" s="81"/>
      <c r="G24" s="26"/>
      <c r="H24" s="25"/>
      <c r="I24" s="27"/>
      <c r="J24" s="360"/>
      <c r="K24" s="569"/>
      <c r="L24" s="570"/>
      <c r="M24" s="571"/>
      <c r="N24" s="627"/>
      <c r="O24" s="628"/>
      <c r="P24" s="629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2:29" ht="21.75" customHeight="1">
      <c r="B25" s="85"/>
      <c r="C25" s="4"/>
      <c r="D25" s="23"/>
      <c r="E25" s="80"/>
      <c r="F25" s="81"/>
      <c r="G25" s="26"/>
      <c r="H25" s="25"/>
      <c r="I25" s="27"/>
      <c r="J25" s="29"/>
      <c r="K25" s="602"/>
      <c r="L25" s="603"/>
      <c r="M25" s="604"/>
      <c r="N25" s="513"/>
      <c r="O25" s="514"/>
      <c r="P25" s="515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21.75" customHeight="1">
      <c r="B26" s="85"/>
      <c r="C26" s="4"/>
      <c r="D26" s="23"/>
      <c r="E26" s="80"/>
      <c r="F26" s="81"/>
      <c r="G26" s="26"/>
      <c r="H26" s="25"/>
      <c r="I26" s="27"/>
      <c r="J26" s="29"/>
      <c r="K26" s="602"/>
      <c r="L26" s="603"/>
      <c r="M26" s="604"/>
      <c r="N26" s="513"/>
      <c r="O26" s="514"/>
      <c r="P26" s="515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2:29" ht="24.75" customHeight="1">
      <c r="B27" s="85"/>
      <c r="C27" s="87"/>
      <c r="D27" s="23"/>
      <c r="E27" s="56"/>
      <c r="F27" s="88"/>
      <c r="G27" s="25"/>
      <c r="H27" s="25"/>
      <c r="I27" s="27"/>
      <c r="J27" s="29"/>
      <c r="K27" s="602"/>
      <c r="L27" s="603"/>
      <c r="M27" s="604"/>
      <c r="N27" s="646"/>
      <c r="O27" s="647"/>
      <c r="P27" s="648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24.75" customHeight="1">
      <c r="B28" s="85"/>
      <c r="C28" s="4"/>
      <c r="D28" s="23"/>
      <c r="E28" s="56"/>
      <c r="F28" s="88"/>
      <c r="G28" s="25"/>
      <c r="H28" s="25"/>
      <c r="I28" s="27"/>
      <c r="J28" s="29"/>
      <c r="K28" s="602"/>
      <c r="L28" s="603"/>
      <c r="M28" s="604"/>
      <c r="N28" s="513"/>
      <c r="O28" s="514"/>
      <c r="P28" s="515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2:29" ht="24.75" customHeight="1">
      <c r="B29" s="85"/>
      <c r="C29" s="4"/>
      <c r="D29" s="82"/>
      <c r="E29" s="56"/>
      <c r="F29" s="88"/>
      <c r="G29" s="25"/>
      <c r="H29" s="25"/>
      <c r="I29" s="27"/>
      <c r="J29" s="29"/>
      <c r="K29" s="602"/>
      <c r="L29" s="603"/>
      <c r="M29" s="604"/>
      <c r="N29" s="513"/>
      <c r="O29" s="514"/>
      <c r="P29" s="515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2:29" ht="24.75" customHeight="1">
      <c r="B30" s="85"/>
      <c r="C30" s="4"/>
      <c r="D30" s="23"/>
      <c r="E30" s="56"/>
      <c r="F30" s="88"/>
      <c r="G30" s="25"/>
      <c r="H30" s="25"/>
      <c r="I30" s="27"/>
      <c r="J30" s="29"/>
      <c r="K30" s="602"/>
      <c r="L30" s="603"/>
      <c r="M30" s="604"/>
      <c r="N30" s="513"/>
      <c r="O30" s="514"/>
      <c r="P30" s="515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2:29" ht="24.75" customHeight="1">
      <c r="B31" s="85"/>
      <c r="C31" s="4"/>
      <c r="D31" s="23"/>
      <c r="E31" s="56"/>
      <c r="F31" s="88"/>
      <c r="G31" s="25"/>
      <c r="H31" s="25"/>
      <c r="I31" s="27"/>
      <c r="J31" s="29"/>
      <c r="K31" s="602"/>
      <c r="L31" s="603"/>
      <c r="M31" s="604"/>
      <c r="N31" s="513"/>
      <c r="O31" s="514"/>
      <c r="P31" s="515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2:29" ht="24.75" customHeight="1">
      <c r="B32" s="85"/>
      <c r="C32" s="4"/>
      <c r="D32" s="23"/>
      <c r="E32" s="56"/>
      <c r="F32" s="88"/>
      <c r="G32" s="25"/>
      <c r="H32" s="25"/>
      <c r="I32" s="27"/>
      <c r="J32" s="29"/>
      <c r="K32" s="602"/>
      <c r="L32" s="603"/>
      <c r="M32" s="604"/>
      <c r="N32" s="513"/>
      <c r="O32" s="514"/>
      <c r="P32" s="515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2:29" ht="24.75" customHeight="1">
      <c r="B33" s="85"/>
      <c r="C33" s="4"/>
      <c r="D33" s="23"/>
      <c r="E33" s="89"/>
      <c r="F33" s="88"/>
      <c r="G33" s="25"/>
      <c r="H33" s="25"/>
      <c r="I33" s="27"/>
      <c r="J33" s="29"/>
      <c r="K33" s="602"/>
      <c r="L33" s="603"/>
      <c r="M33" s="604"/>
      <c r="N33" s="513"/>
      <c r="O33" s="514"/>
      <c r="P33" s="515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22.5" customHeight="1">
      <c r="B34" s="85"/>
      <c r="C34" s="4"/>
      <c r="D34" s="23"/>
      <c r="E34" s="89"/>
      <c r="F34" s="90"/>
      <c r="G34" s="25"/>
      <c r="H34" s="25"/>
      <c r="I34" s="27"/>
      <c r="J34" s="29"/>
      <c r="K34" s="602"/>
      <c r="L34" s="603"/>
      <c r="M34" s="604"/>
      <c r="N34" s="513"/>
      <c r="O34" s="514"/>
      <c r="P34" s="515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24.75" customHeight="1">
      <c r="B35" s="78"/>
      <c r="C35" s="4"/>
      <c r="D35" s="23"/>
      <c r="E35" s="89"/>
      <c r="F35" s="88"/>
      <c r="G35" s="25"/>
      <c r="H35" s="25"/>
      <c r="I35" s="27"/>
      <c r="J35" s="29"/>
      <c r="K35" s="602"/>
      <c r="L35" s="603"/>
      <c r="M35" s="604"/>
      <c r="N35" s="513"/>
      <c r="O35" s="514"/>
      <c r="P35" s="515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2:29" ht="24.75" customHeight="1">
      <c r="B36" s="78"/>
      <c r="C36" s="4"/>
      <c r="D36" s="23"/>
      <c r="E36" s="89"/>
      <c r="F36" s="88"/>
      <c r="G36" s="25"/>
      <c r="H36" s="25"/>
      <c r="I36" s="27"/>
      <c r="J36" s="29"/>
      <c r="K36" s="602"/>
      <c r="L36" s="603"/>
      <c r="M36" s="604"/>
      <c r="N36" s="513"/>
      <c r="O36" s="514"/>
      <c r="P36" s="515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:29" ht="24.75" customHeight="1">
      <c r="B37" s="92"/>
      <c r="C37" s="4"/>
      <c r="D37" s="55"/>
      <c r="E37" s="89"/>
      <c r="F37" s="88"/>
      <c r="G37" s="25"/>
      <c r="H37" s="25"/>
      <c r="I37" s="27"/>
      <c r="J37" s="29"/>
      <c r="K37" s="602"/>
      <c r="L37" s="603"/>
      <c r="M37" s="604"/>
      <c r="N37" s="514"/>
      <c r="O37" s="514"/>
      <c r="P37" s="515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</row>
    <row r="38" spans="2:29" ht="24.75" customHeight="1">
      <c r="B38" s="93"/>
      <c r="C38" s="4"/>
      <c r="D38" s="55"/>
      <c r="E38" s="89"/>
      <c r="F38" s="88"/>
      <c r="G38" s="25"/>
      <c r="H38" s="25"/>
      <c r="I38" s="27"/>
      <c r="J38" s="29"/>
      <c r="K38" s="602"/>
      <c r="L38" s="603"/>
      <c r="M38" s="604"/>
      <c r="N38" s="514"/>
      <c r="O38" s="514"/>
      <c r="P38" s="515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</row>
    <row r="39" spans="2:29" ht="24.75" customHeight="1">
      <c r="B39" s="93"/>
      <c r="C39" s="4"/>
      <c r="D39" s="55"/>
      <c r="E39" s="89"/>
      <c r="F39" s="88"/>
      <c r="G39" s="25"/>
      <c r="H39" s="25"/>
      <c r="I39" s="27"/>
      <c r="J39" s="29"/>
      <c r="K39" s="602"/>
      <c r="L39" s="603"/>
      <c r="M39" s="604"/>
      <c r="N39" s="514"/>
      <c r="O39" s="514"/>
      <c r="P39" s="515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2:29" ht="24.75" customHeight="1">
      <c r="B40" s="93"/>
      <c r="C40" s="4"/>
      <c r="D40" s="94"/>
      <c r="E40" s="22"/>
      <c r="F40" s="24"/>
      <c r="G40" s="95"/>
      <c r="H40" s="95"/>
      <c r="I40" s="95"/>
      <c r="J40" s="24"/>
      <c r="K40" s="649"/>
      <c r="L40" s="650"/>
      <c r="M40" s="651"/>
      <c r="N40" s="514"/>
      <c r="O40" s="514"/>
      <c r="P40" s="515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2:29" ht="24.75" customHeight="1" thickBot="1">
      <c r="B41" s="96"/>
      <c r="C41" s="15"/>
      <c r="D41" s="71"/>
      <c r="E41" s="8"/>
      <c r="F41" s="13"/>
      <c r="G41" s="32"/>
      <c r="H41" s="32"/>
      <c r="I41" s="32"/>
      <c r="J41" s="13"/>
      <c r="K41" s="632"/>
      <c r="L41" s="633"/>
      <c r="M41" s="634"/>
      <c r="N41" s="529"/>
      <c r="O41" s="530"/>
      <c r="P41" s="531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2:29" ht="24.75" customHeight="1" thickTop="1">
      <c r="B42" s="35"/>
      <c r="C42" s="35"/>
      <c r="D42" s="36" t="str">
        <f>CONCATENATE(FIXED(COUNTA(D9:D41),0,0),"　店")</f>
        <v>14　店</v>
      </c>
      <c r="E42" s="74"/>
      <c r="F42" s="276">
        <f>SUM(F9:F41)</f>
        <v>33850</v>
      </c>
      <c r="G42" s="275">
        <f>SUM(G9:G41)</f>
        <v>40150</v>
      </c>
      <c r="H42" s="275">
        <f>SUM(H9:H41)</f>
        <v>74000</v>
      </c>
      <c r="I42" s="37"/>
      <c r="J42" s="38">
        <f>SUM(J9:J24)</f>
        <v>0</v>
      </c>
      <c r="K42" s="504">
        <f>SUM(K9:M24)</f>
        <v>0</v>
      </c>
      <c r="L42" s="534"/>
      <c r="M42" s="535"/>
      <c r="N42" s="517"/>
      <c r="O42" s="517"/>
      <c r="P42" s="518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2:29" ht="13.5" customHeight="1">
      <c r="B43" s="13" t="s">
        <v>404</v>
      </c>
      <c r="C43" s="13"/>
      <c r="D43" s="420"/>
      <c r="E43" s="13"/>
      <c r="F43" s="421"/>
      <c r="G43" s="421"/>
      <c r="H43" s="421"/>
      <c r="I43" s="13"/>
      <c r="J43" s="118"/>
      <c r="K43" s="118"/>
      <c r="L43" s="423"/>
      <c r="M43" s="423"/>
      <c r="N43" s="73"/>
      <c r="O43" s="73"/>
      <c r="P43" s="73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ht="13.5">
      <c r="B44" s="422"/>
    </row>
    <row r="45" spans="2:29" ht="17.25" customHeight="1">
      <c r="B45" s="393" t="s">
        <v>384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</row>
    <row r="46" spans="2:29" ht="13.5">
      <c r="B46" s="404" t="s">
        <v>386</v>
      </c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</row>
    <row r="47" spans="2:29" ht="13.5">
      <c r="B47" s="404" t="s">
        <v>387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</row>
    <row r="48" spans="2:29" ht="13.5">
      <c r="B48" s="393" t="s">
        <v>388</v>
      </c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</row>
    <row r="49" spans="2:29" ht="13.5">
      <c r="B49" s="404" t="s">
        <v>389</v>
      </c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spans="2:29" ht="13.5">
      <c r="B50" s="393" t="s">
        <v>385</v>
      </c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</row>
    <row r="51" spans="2:29" ht="13.5"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</row>
    <row r="52" spans="2:29" ht="13.5"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</row>
    <row r="53" spans="2:29" ht="13.5"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</row>
    <row r="54" spans="2:29" ht="13.5"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</row>
    <row r="55" spans="2:29" ht="13.5"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</row>
    <row r="56" spans="2:29" ht="13.5"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</row>
    <row r="57" spans="2:29" ht="13.5"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</row>
    <row r="58" spans="2:29" ht="13.5"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</row>
    <row r="59" spans="2:29" ht="13.5"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</row>
    <row r="60" spans="2:29" ht="13.5"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</row>
  </sheetData>
  <sheetProtection password="CC41" sheet="1"/>
  <mergeCells count="82">
    <mergeCell ref="K41:M41"/>
    <mergeCell ref="N41:P41"/>
    <mergeCell ref="K42:M42"/>
    <mergeCell ref="N42:P42"/>
    <mergeCell ref="K38:M38"/>
    <mergeCell ref="N38:P38"/>
    <mergeCell ref="K39:M39"/>
    <mergeCell ref="N39:P39"/>
    <mergeCell ref="K40:M40"/>
    <mergeCell ref="N40:P40"/>
    <mergeCell ref="K35:M35"/>
    <mergeCell ref="N35:P35"/>
    <mergeCell ref="K36:M36"/>
    <mergeCell ref="N36:P36"/>
    <mergeCell ref="K37:M37"/>
    <mergeCell ref="N37:P37"/>
    <mergeCell ref="K32:M32"/>
    <mergeCell ref="N32:P32"/>
    <mergeCell ref="K33:M33"/>
    <mergeCell ref="N33:P33"/>
    <mergeCell ref="K34:M34"/>
    <mergeCell ref="N34:P34"/>
    <mergeCell ref="K29:M29"/>
    <mergeCell ref="N29:P29"/>
    <mergeCell ref="K30:M30"/>
    <mergeCell ref="N30:P30"/>
    <mergeCell ref="K31:M31"/>
    <mergeCell ref="N31:P31"/>
    <mergeCell ref="K26:M26"/>
    <mergeCell ref="N26:P26"/>
    <mergeCell ref="K27:M27"/>
    <mergeCell ref="N27:P27"/>
    <mergeCell ref="K28:M28"/>
    <mergeCell ref="N28:P28"/>
    <mergeCell ref="K23:M23"/>
    <mergeCell ref="N23:P23"/>
    <mergeCell ref="K24:M24"/>
    <mergeCell ref="N24:P24"/>
    <mergeCell ref="K25:M25"/>
    <mergeCell ref="N25:P25"/>
    <mergeCell ref="K19:M19"/>
    <mergeCell ref="N19:P19"/>
    <mergeCell ref="K20:M20"/>
    <mergeCell ref="K21:M21"/>
    <mergeCell ref="K22:M22"/>
    <mergeCell ref="N22:P22"/>
    <mergeCell ref="N21:P21"/>
    <mergeCell ref="K16:M16"/>
    <mergeCell ref="N16:P16"/>
    <mergeCell ref="K17:M17"/>
    <mergeCell ref="N17:P17"/>
    <mergeCell ref="K18:M18"/>
    <mergeCell ref="N18:P18"/>
    <mergeCell ref="K13:M13"/>
    <mergeCell ref="K14:M14"/>
    <mergeCell ref="N14:P14"/>
    <mergeCell ref="K15:M15"/>
    <mergeCell ref="N15:P15"/>
    <mergeCell ref="K12:M12"/>
    <mergeCell ref="N13:P13"/>
    <mergeCell ref="B7:B8"/>
    <mergeCell ref="J7:J8"/>
    <mergeCell ref="K7:M8"/>
    <mergeCell ref="N7:P8"/>
    <mergeCell ref="E5:F5"/>
    <mergeCell ref="G5:H5"/>
    <mergeCell ref="C8:E8"/>
    <mergeCell ref="C7:H7"/>
    <mergeCell ref="K9:M9"/>
    <mergeCell ref="N9:P9"/>
    <mergeCell ref="K10:M10"/>
    <mergeCell ref="K11:M11"/>
    <mergeCell ref="N5:O5"/>
    <mergeCell ref="N6:O6"/>
    <mergeCell ref="N10:P12"/>
    <mergeCell ref="C2:E2"/>
    <mergeCell ref="G2:H2"/>
    <mergeCell ref="J2:L2"/>
    <mergeCell ref="N2:P2"/>
    <mergeCell ref="C3:H3"/>
    <mergeCell ref="K3:L3"/>
    <mergeCell ref="M3:O3"/>
  </mergeCells>
  <dataValidations count="2">
    <dataValidation type="custom" showInputMessage="1" showErrorMessage="1" sqref="K9:M24">
      <formula1>J9=F9</formula1>
    </dataValidation>
    <dataValidation operator="lessThanOrEqual" allowBlank="1" showInputMessage="1" showErrorMessage="1" sqref="B44:B50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3"/>
  <headerFooter alignWithMargins="0">
    <oddFooter>&amp;R2020年6月現在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59"/>
  <sheetViews>
    <sheetView showGridLines="0" showZeros="0" zoomScale="75" zoomScaleNormal="75" workbookViewId="0" topLeftCell="A1">
      <selection activeCell="C2" sqref="C2:E2"/>
    </sheetView>
  </sheetViews>
  <sheetFormatPr defaultColWidth="9.00390625" defaultRowHeight="13.5"/>
  <cols>
    <col min="1" max="1" width="0.875" style="1" customWidth="1"/>
    <col min="2" max="2" width="9.375" style="1" customWidth="1"/>
    <col min="3" max="3" width="3.75390625" style="1" customWidth="1"/>
    <col min="4" max="4" width="10.75390625" style="1" customWidth="1"/>
    <col min="5" max="5" width="3.75390625" style="1" customWidth="1"/>
    <col min="6" max="8" width="11.125" style="1" customWidth="1"/>
    <col min="9" max="9" width="9.75390625" style="1" customWidth="1"/>
    <col min="10" max="10" width="15.375" style="1" customWidth="1"/>
    <col min="11" max="11" width="4.00390625" style="1" customWidth="1"/>
    <col min="12" max="12" width="4.125" style="1" customWidth="1"/>
    <col min="13" max="13" width="7.00390625" style="1" bestFit="1" customWidth="1"/>
    <col min="14" max="14" width="8.125" style="1" customWidth="1"/>
    <col min="15" max="15" width="8.375" style="1" customWidth="1"/>
    <col min="16" max="16" width="7.875" style="1" customWidth="1"/>
    <col min="17" max="16384" width="9.00390625" style="1" customWidth="1"/>
  </cols>
  <sheetData>
    <row r="1" ht="3" customHeight="1"/>
    <row r="2" spans="2:29" ht="39" customHeight="1">
      <c r="B2" s="260" t="s">
        <v>1</v>
      </c>
      <c r="C2" s="493"/>
      <c r="D2" s="493"/>
      <c r="E2" s="493"/>
      <c r="F2" s="6" t="s">
        <v>34</v>
      </c>
      <c r="G2" s="496"/>
      <c r="H2" s="495"/>
      <c r="I2" s="6" t="s">
        <v>2</v>
      </c>
      <c r="J2" s="496"/>
      <c r="K2" s="495"/>
      <c r="L2" s="495"/>
      <c r="M2" s="262" t="s">
        <v>4</v>
      </c>
      <c r="N2" s="487"/>
      <c r="O2" s="487"/>
      <c r="P2" s="488"/>
      <c r="Q2" s="408">
        <f>SUM(S15:T15)</f>
        <v>0</v>
      </c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</row>
    <row r="3" spans="2:29" ht="39" customHeight="1">
      <c r="B3" s="7" t="s">
        <v>5</v>
      </c>
      <c r="C3" s="489"/>
      <c r="D3" s="489"/>
      <c r="E3" s="489"/>
      <c r="F3" s="489"/>
      <c r="G3" s="489"/>
      <c r="H3" s="489"/>
      <c r="I3" s="6" t="s">
        <v>3</v>
      </c>
      <c r="J3" s="268"/>
      <c r="K3" s="490" t="s">
        <v>6</v>
      </c>
      <c r="L3" s="490"/>
      <c r="M3" s="546">
        <f>SUM(J41:M41)</f>
        <v>0</v>
      </c>
      <c r="N3" s="546"/>
      <c r="O3" s="546"/>
      <c r="P3" s="158" t="s">
        <v>7</v>
      </c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</row>
    <row r="4" spans="17:29" ht="22.5" customHeight="1"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</row>
    <row r="5" spans="2:29" ht="22.5" customHeight="1">
      <c r="B5" s="159" t="s">
        <v>123</v>
      </c>
      <c r="E5" s="641"/>
      <c r="F5" s="641"/>
      <c r="G5" s="642"/>
      <c r="H5" s="642"/>
      <c r="M5" s="270" t="s">
        <v>36</v>
      </c>
      <c r="N5" s="483">
        <f>F41</f>
        <v>49850</v>
      </c>
      <c r="O5" s="483"/>
      <c r="P5" s="271" t="s">
        <v>7</v>
      </c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</row>
    <row r="6" spans="13:29" ht="22.5" customHeight="1">
      <c r="M6" s="270" t="s">
        <v>37</v>
      </c>
      <c r="N6" s="497">
        <f>H41</f>
        <v>102950</v>
      </c>
      <c r="O6" s="497"/>
      <c r="P6" s="271" t="s">
        <v>7</v>
      </c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</row>
    <row r="7" spans="1:29" ht="18" customHeight="1">
      <c r="A7" s="8"/>
      <c r="B7" s="474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40</v>
      </c>
      <c r="O7" s="479"/>
      <c r="P7" s="480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</row>
    <row r="8" spans="1:29" ht="18" customHeight="1">
      <c r="A8" s="8"/>
      <c r="B8" s="475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482"/>
      <c r="O8" s="482"/>
      <c r="P8" s="477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</row>
    <row r="9" spans="1:29" ht="24.75" customHeight="1">
      <c r="A9" s="8"/>
      <c r="B9" s="75"/>
      <c r="C9" s="246"/>
      <c r="D9" s="16" t="s">
        <v>124</v>
      </c>
      <c r="E9" s="193" t="s">
        <v>293</v>
      </c>
      <c r="F9" s="359">
        <v>1650</v>
      </c>
      <c r="G9" s="18">
        <f aca="true" t="shared" si="0" ref="G9:G19">H9-F9</f>
        <v>1150</v>
      </c>
      <c r="H9" s="17">
        <v>2800</v>
      </c>
      <c r="I9" s="11" t="s">
        <v>356</v>
      </c>
      <c r="J9" s="255"/>
      <c r="K9" s="484"/>
      <c r="L9" s="485"/>
      <c r="M9" s="486"/>
      <c r="N9" s="658"/>
      <c r="O9" s="659"/>
      <c r="P9" s="660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</row>
    <row r="10" spans="1:29" ht="24.75" customHeight="1">
      <c r="A10" s="8"/>
      <c r="B10" s="78"/>
      <c r="C10" s="4"/>
      <c r="D10" s="23" t="s">
        <v>125</v>
      </c>
      <c r="E10" s="193" t="s">
        <v>293</v>
      </c>
      <c r="F10" s="81">
        <v>2150</v>
      </c>
      <c r="G10" s="26">
        <f t="shared" si="0"/>
        <v>1650</v>
      </c>
      <c r="H10" s="25">
        <v>3800</v>
      </c>
      <c r="I10" s="27" t="s">
        <v>356</v>
      </c>
      <c r="J10" s="253"/>
      <c r="K10" s="498"/>
      <c r="L10" s="499"/>
      <c r="M10" s="500"/>
      <c r="N10" s="661"/>
      <c r="O10" s="653"/>
      <c r="P10" s="654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</row>
    <row r="11" spans="1:29" ht="24.75" customHeight="1">
      <c r="A11" s="8"/>
      <c r="B11" s="78"/>
      <c r="C11" s="87" t="s">
        <v>332</v>
      </c>
      <c r="D11" s="23" t="s">
        <v>126</v>
      </c>
      <c r="E11" s="193" t="s">
        <v>285</v>
      </c>
      <c r="F11" s="81">
        <v>1250</v>
      </c>
      <c r="G11" s="91"/>
      <c r="H11" s="25">
        <f>F11</f>
        <v>1250</v>
      </c>
      <c r="I11" s="28"/>
      <c r="J11" s="253"/>
      <c r="K11" s="618"/>
      <c r="L11" s="619"/>
      <c r="M11" s="620"/>
      <c r="N11" s="662" t="s">
        <v>334</v>
      </c>
      <c r="O11" s="653"/>
      <c r="P11" s="654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</row>
    <row r="12" spans="1:29" ht="24.75" customHeight="1">
      <c r="A12" s="8"/>
      <c r="B12" s="78"/>
      <c r="C12" s="87" t="s">
        <v>333</v>
      </c>
      <c r="D12" s="23" t="s">
        <v>128</v>
      </c>
      <c r="E12" s="193" t="s">
        <v>285</v>
      </c>
      <c r="F12" s="81">
        <v>750</v>
      </c>
      <c r="G12" s="91"/>
      <c r="H12" s="25">
        <f>F12</f>
        <v>750</v>
      </c>
      <c r="I12" s="28"/>
      <c r="J12" s="253"/>
      <c r="K12" s="618"/>
      <c r="L12" s="619"/>
      <c r="M12" s="620"/>
      <c r="N12" s="652" t="s">
        <v>335</v>
      </c>
      <c r="O12" s="653"/>
      <c r="P12" s="654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</row>
    <row r="13" spans="1:29" ht="24.75" customHeight="1">
      <c r="A13" s="8"/>
      <c r="B13" s="78"/>
      <c r="C13" s="4"/>
      <c r="D13" s="23" t="s">
        <v>129</v>
      </c>
      <c r="E13" s="193" t="s">
        <v>296</v>
      </c>
      <c r="F13" s="81">
        <v>1950</v>
      </c>
      <c r="G13" s="26">
        <f t="shared" si="0"/>
        <v>2750</v>
      </c>
      <c r="H13" s="25">
        <v>4700</v>
      </c>
      <c r="I13" s="27" t="s">
        <v>356</v>
      </c>
      <c r="J13" s="253"/>
      <c r="K13" s="498"/>
      <c r="L13" s="499"/>
      <c r="M13" s="500"/>
      <c r="N13" s="655"/>
      <c r="O13" s="656"/>
      <c r="P13" s="657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</row>
    <row r="14" spans="1:29" ht="24.75" customHeight="1">
      <c r="A14" s="8"/>
      <c r="B14" s="134" t="s">
        <v>319</v>
      </c>
      <c r="C14" s="4"/>
      <c r="D14" s="132" t="s">
        <v>130</v>
      </c>
      <c r="E14" s="193" t="s">
        <v>296</v>
      </c>
      <c r="F14" s="81">
        <v>2850</v>
      </c>
      <c r="G14" s="26">
        <f t="shared" si="0"/>
        <v>3350</v>
      </c>
      <c r="H14" s="25">
        <v>6200</v>
      </c>
      <c r="I14" s="27" t="s">
        <v>356</v>
      </c>
      <c r="J14" s="253"/>
      <c r="K14" s="498"/>
      <c r="L14" s="499"/>
      <c r="M14" s="500"/>
      <c r="N14" s="663"/>
      <c r="O14" s="664"/>
      <c r="P14" s="665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</row>
    <row r="15" spans="1:29" ht="24.75" customHeight="1">
      <c r="A15" s="8"/>
      <c r="B15" s="135" t="s">
        <v>131</v>
      </c>
      <c r="C15" s="4"/>
      <c r="D15" s="132" t="s">
        <v>132</v>
      </c>
      <c r="E15" s="193" t="s">
        <v>296</v>
      </c>
      <c r="F15" s="81">
        <v>1200</v>
      </c>
      <c r="G15" s="26">
        <f>H15-F15</f>
        <v>1350</v>
      </c>
      <c r="H15" s="25">
        <v>2550</v>
      </c>
      <c r="I15" s="27" t="s">
        <v>356</v>
      </c>
      <c r="J15" s="253"/>
      <c r="K15" s="498"/>
      <c r="L15" s="499"/>
      <c r="M15" s="500"/>
      <c r="N15" s="663"/>
      <c r="O15" s="664"/>
      <c r="P15" s="665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</row>
    <row r="16" spans="1:29" ht="24.75" customHeight="1">
      <c r="A16" s="8"/>
      <c r="B16" s="135"/>
      <c r="C16" s="4"/>
      <c r="D16" s="132" t="s">
        <v>344</v>
      </c>
      <c r="E16" s="193"/>
      <c r="F16" s="81">
        <v>2100</v>
      </c>
      <c r="G16" s="26">
        <f t="shared" si="0"/>
        <v>3650</v>
      </c>
      <c r="H16" s="25">
        <v>5750</v>
      </c>
      <c r="I16" s="27" t="s">
        <v>356</v>
      </c>
      <c r="J16" s="253"/>
      <c r="K16" s="498"/>
      <c r="L16" s="499"/>
      <c r="M16" s="500"/>
      <c r="N16" s="337"/>
      <c r="O16" s="338"/>
      <c r="P16" s="339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</row>
    <row r="17" spans="1:29" ht="24.75" customHeight="1">
      <c r="A17" s="8"/>
      <c r="B17" s="78"/>
      <c r="C17" s="4"/>
      <c r="D17" s="23" t="s">
        <v>346</v>
      </c>
      <c r="E17" s="193"/>
      <c r="F17" s="81">
        <v>2800</v>
      </c>
      <c r="G17" s="26">
        <f>H17-F17</f>
        <v>4650</v>
      </c>
      <c r="H17" s="25">
        <v>7450</v>
      </c>
      <c r="I17" s="27" t="s">
        <v>356</v>
      </c>
      <c r="J17" s="253"/>
      <c r="K17" s="498"/>
      <c r="L17" s="499"/>
      <c r="M17" s="500"/>
      <c r="N17" s="663"/>
      <c r="O17" s="664"/>
      <c r="P17" s="665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</row>
    <row r="18" spans="1:29" ht="24.75" customHeight="1">
      <c r="A18" s="8"/>
      <c r="B18" s="78"/>
      <c r="C18" s="4"/>
      <c r="D18" s="23" t="s">
        <v>345</v>
      </c>
      <c r="E18" s="193" t="s">
        <v>315</v>
      </c>
      <c r="F18" s="81">
        <v>2150</v>
      </c>
      <c r="G18" s="26">
        <f t="shared" si="0"/>
        <v>3100</v>
      </c>
      <c r="H18" s="25">
        <v>5250</v>
      </c>
      <c r="I18" s="27" t="s">
        <v>356</v>
      </c>
      <c r="J18" s="253"/>
      <c r="K18" s="498"/>
      <c r="L18" s="499"/>
      <c r="M18" s="500"/>
      <c r="N18" s="663"/>
      <c r="O18" s="664"/>
      <c r="P18" s="665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</row>
    <row r="19" spans="1:29" ht="24.75" customHeight="1">
      <c r="A19" s="8"/>
      <c r="B19" s="84"/>
      <c r="C19" s="4"/>
      <c r="D19" s="23" t="s">
        <v>133</v>
      </c>
      <c r="E19" s="193"/>
      <c r="F19" s="81">
        <v>1800</v>
      </c>
      <c r="G19" s="26">
        <f t="shared" si="0"/>
        <v>2800</v>
      </c>
      <c r="H19" s="25">
        <v>4600</v>
      </c>
      <c r="I19" s="27" t="s">
        <v>356</v>
      </c>
      <c r="J19" s="253"/>
      <c r="K19" s="498"/>
      <c r="L19" s="499"/>
      <c r="M19" s="500"/>
      <c r="N19" s="663"/>
      <c r="O19" s="664"/>
      <c r="P19" s="665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</row>
    <row r="20" spans="1:29" ht="24.75" customHeight="1">
      <c r="A20" s="8"/>
      <c r="B20" s="78" t="s">
        <v>134</v>
      </c>
      <c r="C20" s="4"/>
      <c r="D20" s="23" t="s">
        <v>135</v>
      </c>
      <c r="E20" s="193" t="s">
        <v>316</v>
      </c>
      <c r="F20" s="81">
        <v>4050</v>
      </c>
      <c r="G20" s="136">
        <f>H20-(F20)</f>
        <v>6200</v>
      </c>
      <c r="H20" s="136">
        <v>10250</v>
      </c>
      <c r="I20" s="27" t="s">
        <v>356</v>
      </c>
      <c r="J20" s="253"/>
      <c r="K20" s="498"/>
      <c r="L20" s="499"/>
      <c r="M20" s="500"/>
      <c r="N20" s="663"/>
      <c r="O20" s="664"/>
      <c r="P20" s="665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</row>
    <row r="21" spans="1:29" ht="24.75" customHeight="1">
      <c r="A21" s="8"/>
      <c r="B21" s="78"/>
      <c r="C21" s="4"/>
      <c r="D21" s="16" t="s">
        <v>136</v>
      </c>
      <c r="E21" s="193" t="s">
        <v>316</v>
      </c>
      <c r="F21" s="81">
        <v>1450</v>
      </c>
      <c r="G21" s="136">
        <f>H21-(F21)</f>
        <v>1700</v>
      </c>
      <c r="H21" s="137">
        <v>3150</v>
      </c>
      <c r="I21" s="27" t="s">
        <v>356</v>
      </c>
      <c r="J21" s="253"/>
      <c r="K21" s="498"/>
      <c r="L21" s="499"/>
      <c r="M21" s="500"/>
      <c r="N21" s="663"/>
      <c r="O21" s="664"/>
      <c r="P21" s="665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</row>
    <row r="22" spans="1:29" ht="24.75" customHeight="1">
      <c r="A22" s="8"/>
      <c r="B22" s="85"/>
      <c r="C22" s="4"/>
      <c r="D22" s="23" t="s">
        <v>137</v>
      </c>
      <c r="E22" s="193" t="s">
        <v>297</v>
      </c>
      <c r="F22" s="81">
        <v>1450</v>
      </c>
      <c r="G22" s="26">
        <f aca="true" t="shared" si="1" ref="G22:G38">H22-F22</f>
        <v>1000</v>
      </c>
      <c r="H22" s="25">
        <v>2450</v>
      </c>
      <c r="I22" s="27" t="s">
        <v>356</v>
      </c>
      <c r="J22" s="253"/>
      <c r="K22" s="498"/>
      <c r="L22" s="499"/>
      <c r="M22" s="500"/>
      <c r="N22" s="663"/>
      <c r="O22" s="664"/>
      <c r="P22" s="665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</row>
    <row r="23" spans="1:29" ht="24.75" customHeight="1">
      <c r="A23" s="8"/>
      <c r="B23" s="85"/>
      <c r="C23" s="4"/>
      <c r="D23" s="23" t="s">
        <v>138</v>
      </c>
      <c r="E23" s="193" t="s">
        <v>297</v>
      </c>
      <c r="F23" s="409">
        <v>1250</v>
      </c>
      <c r="G23" s="26">
        <f t="shared" si="1"/>
        <v>850</v>
      </c>
      <c r="H23" s="25">
        <v>2100</v>
      </c>
      <c r="I23" s="27" t="s">
        <v>356</v>
      </c>
      <c r="J23" s="253"/>
      <c r="K23" s="498"/>
      <c r="L23" s="499"/>
      <c r="M23" s="500"/>
      <c r="N23" s="663"/>
      <c r="O23" s="664"/>
      <c r="P23" s="665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</row>
    <row r="24" spans="2:29" ht="21.75" customHeight="1">
      <c r="B24" s="86"/>
      <c r="C24" s="87"/>
      <c r="D24" s="23" t="s">
        <v>139</v>
      </c>
      <c r="E24" s="193" t="s">
        <v>298</v>
      </c>
      <c r="F24" s="81">
        <v>1750</v>
      </c>
      <c r="G24" s="26">
        <f t="shared" si="1"/>
        <v>1450</v>
      </c>
      <c r="H24" s="25">
        <v>3200</v>
      </c>
      <c r="I24" s="27" t="s">
        <v>356</v>
      </c>
      <c r="J24" s="253"/>
      <c r="K24" s="498"/>
      <c r="L24" s="499"/>
      <c r="M24" s="500"/>
      <c r="N24" s="663" t="s">
        <v>313</v>
      </c>
      <c r="O24" s="664"/>
      <c r="P24" s="665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</row>
    <row r="25" spans="2:29" ht="21.75" customHeight="1">
      <c r="B25" s="85"/>
      <c r="C25" s="4"/>
      <c r="D25" s="23" t="s">
        <v>140</v>
      </c>
      <c r="E25" s="193" t="s">
        <v>298</v>
      </c>
      <c r="F25" s="81">
        <v>1300</v>
      </c>
      <c r="G25" s="26">
        <f t="shared" si="1"/>
        <v>950</v>
      </c>
      <c r="H25" s="25">
        <v>2250</v>
      </c>
      <c r="I25" s="27" t="s">
        <v>356</v>
      </c>
      <c r="J25" s="253"/>
      <c r="K25" s="498"/>
      <c r="L25" s="499"/>
      <c r="M25" s="500"/>
      <c r="N25" s="666" t="s">
        <v>314</v>
      </c>
      <c r="O25" s="667"/>
      <c r="P25" s="66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</row>
    <row r="26" spans="2:29" ht="21.75" customHeight="1">
      <c r="B26" s="85"/>
      <c r="C26" s="4"/>
      <c r="D26" s="23" t="s">
        <v>141</v>
      </c>
      <c r="E26" s="193" t="s">
        <v>292</v>
      </c>
      <c r="F26" s="81">
        <v>2950</v>
      </c>
      <c r="G26" s="26">
        <f t="shared" si="1"/>
        <v>3650</v>
      </c>
      <c r="H26" s="25">
        <v>6600</v>
      </c>
      <c r="I26" s="27" t="s">
        <v>356</v>
      </c>
      <c r="J26" s="253"/>
      <c r="K26" s="498"/>
      <c r="L26" s="499"/>
      <c r="M26" s="500"/>
      <c r="N26" s="666"/>
      <c r="O26" s="667"/>
      <c r="P26" s="66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</row>
    <row r="27" spans="2:29" ht="24.75" customHeight="1">
      <c r="B27" s="85"/>
      <c r="C27" s="87"/>
      <c r="D27" s="23" t="s">
        <v>142</v>
      </c>
      <c r="E27" s="221" t="s">
        <v>292</v>
      </c>
      <c r="F27" s="88">
        <v>1700</v>
      </c>
      <c r="G27" s="25">
        <f t="shared" si="1"/>
        <v>1300</v>
      </c>
      <c r="H27" s="25">
        <v>3000</v>
      </c>
      <c r="I27" s="27" t="s">
        <v>356</v>
      </c>
      <c r="J27" s="253"/>
      <c r="K27" s="498"/>
      <c r="L27" s="499"/>
      <c r="M27" s="500"/>
      <c r="N27" s="663"/>
      <c r="O27" s="664"/>
      <c r="P27" s="665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</row>
    <row r="28" spans="2:29" ht="24.75" customHeight="1">
      <c r="B28" s="85"/>
      <c r="C28" s="87"/>
      <c r="D28" s="23" t="s">
        <v>144</v>
      </c>
      <c r="E28" s="221" t="s">
        <v>281</v>
      </c>
      <c r="F28" s="88">
        <v>1450</v>
      </c>
      <c r="G28" s="25">
        <f t="shared" si="1"/>
        <v>1850</v>
      </c>
      <c r="H28" s="25">
        <v>3300</v>
      </c>
      <c r="I28" s="27" t="s">
        <v>356</v>
      </c>
      <c r="J28" s="253"/>
      <c r="K28" s="498"/>
      <c r="L28" s="499"/>
      <c r="M28" s="500"/>
      <c r="N28" s="663"/>
      <c r="O28" s="664"/>
      <c r="P28" s="665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</row>
    <row r="29" spans="2:29" ht="24.75" customHeight="1">
      <c r="B29" s="85"/>
      <c r="C29" s="87"/>
      <c r="D29" s="23" t="s">
        <v>145</v>
      </c>
      <c r="E29" s="221" t="s">
        <v>281</v>
      </c>
      <c r="F29" s="88">
        <v>2100</v>
      </c>
      <c r="G29" s="25">
        <f t="shared" si="1"/>
        <v>2850</v>
      </c>
      <c r="H29" s="25">
        <v>4950</v>
      </c>
      <c r="I29" s="27" t="s">
        <v>356</v>
      </c>
      <c r="J29" s="253"/>
      <c r="K29" s="498"/>
      <c r="L29" s="499"/>
      <c r="M29" s="500"/>
      <c r="N29" s="663"/>
      <c r="O29" s="664"/>
      <c r="P29" s="665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</row>
    <row r="30" spans="2:29" ht="24.75" customHeight="1">
      <c r="B30" s="85"/>
      <c r="C30" s="87"/>
      <c r="D30" s="23" t="s">
        <v>146</v>
      </c>
      <c r="E30" s="221" t="s">
        <v>281</v>
      </c>
      <c r="F30" s="88">
        <v>1100</v>
      </c>
      <c r="G30" s="25">
        <f t="shared" si="1"/>
        <v>1500</v>
      </c>
      <c r="H30" s="25">
        <v>2600</v>
      </c>
      <c r="I30" s="27" t="s">
        <v>356</v>
      </c>
      <c r="J30" s="253"/>
      <c r="K30" s="498"/>
      <c r="L30" s="499"/>
      <c r="M30" s="500"/>
      <c r="N30" s="663"/>
      <c r="O30" s="664"/>
      <c r="P30" s="665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</row>
    <row r="31" spans="2:29" ht="24.75" customHeight="1">
      <c r="B31" s="85"/>
      <c r="C31" s="87"/>
      <c r="D31" s="23" t="s">
        <v>147</v>
      </c>
      <c r="E31" s="221" t="s">
        <v>281</v>
      </c>
      <c r="F31" s="88">
        <v>1650</v>
      </c>
      <c r="G31" s="25">
        <f t="shared" si="1"/>
        <v>2050</v>
      </c>
      <c r="H31" s="25">
        <v>3700</v>
      </c>
      <c r="I31" s="27" t="s">
        <v>356</v>
      </c>
      <c r="J31" s="253"/>
      <c r="K31" s="498"/>
      <c r="L31" s="499"/>
      <c r="M31" s="500"/>
      <c r="N31" s="663"/>
      <c r="O31" s="664"/>
      <c r="P31" s="665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</row>
    <row r="32" spans="2:29" ht="24.75" customHeight="1">
      <c r="B32" s="85"/>
      <c r="C32" s="87" t="s">
        <v>127</v>
      </c>
      <c r="D32" s="23" t="s">
        <v>148</v>
      </c>
      <c r="E32" s="221" t="s">
        <v>285</v>
      </c>
      <c r="F32" s="88">
        <v>450</v>
      </c>
      <c r="G32" s="91"/>
      <c r="H32" s="25">
        <f>F32</f>
        <v>450</v>
      </c>
      <c r="I32" s="57"/>
      <c r="J32" s="253"/>
      <c r="K32" s="618"/>
      <c r="L32" s="619"/>
      <c r="M32" s="620"/>
      <c r="N32" s="663" t="s">
        <v>336</v>
      </c>
      <c r="O32" s="664"/>
      <c r="P32" s="665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</row>
    <row r="33" spans="2:29" ht="24.75" customHeight="1">
      <c r="B33" s="85"/>
      <c r="C33" s="4"/>
      <c r="D33" s="23" t="s">
        <v>380</v>
      </c>
      <c r="E33" s="221" t="s">
        <v>381</v>
      </c>
      <c r="F33" s="88">
        <v>2000</v>
      </c>
      <c r="G33" s="25">
        <f t="shared" si="1"/>
        <v>2000</v>
      </c>
      <c r="H33" s="25">
        <v>4000</v>
      </c>
      <c r="I33" s="27" t="s">
        <v>356</v>
      </c>
      <c r="J33" s="253"/>
      <c r="K33" s="498"/>
      <c r="L33" s="499"/>
      <c r="M33" s="500"/>
      <c r="N33" s="663"/>
      <c r="O33" s="664"/>
      <c r="P33" s="665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</row>
    <row r="34" spans="2:29" ht="22.5" customHeight="1">
      <c r="B34" s="85"/>
      <c r="C34" s="4"/>
      <c r="D34" s="23" t="s">
        <v>149</v>
      </c>
      <c r="E34" s="221" t="s">
        <v>285</v>
      </c>
      <c r="F34" s="90">
        <v>2450</v>
      </c>
      <c r="G34" s="25">
        <f t="shared" si="1"/>
        <v>1300</v>
      </c>
      <c r="H34" s="25">
        <v>3750</v>
      </c>
      <c r="I34" s="27" t="s">
        <v>356</v>
      </c>
      <c r="J34" s="253"/>
      <c r="K34" s="498"/>
      <c r="L34" s="499"/>
      <c r="M34" s="500"/>
      <c r="N34" s="663"/>
      <c r="O34" s="664"/>
      <c r="P34" s="665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</row>
    <row r="35" spans="2:29" ht="24.75" customHeight="1">
      <c r="B35" s="78"/>
      <c r="C35" s="87" t="s">
        <v>150</v>
      </c>
      <c r="D35" s="23" t="s">
        <v>151</v>
      </c>
      <c r="E35" s="221" t="s">
        <v>286</v>
      </c>
      <c r="F35" s="88">
        <v>550</v>
      </c>
      <c r="G35" s="57"/>
      <c r="H35" s="25">
        <f>F35</f>
        <v>550</v>
      </c>
      <c r="I35" s="57"/>
      <c r="J35" s="253"/>
      <c r="K35" s="618"/>
      <c r="L35" s="619"/>
      <c r="M35" s="620"/>
      <c r="N35" s="663" t="s">
        <v>152</v>
      </c>
      <c r="O35" s="664"/>
      <c r="P35" s="665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</row>
    <row r="36" spans="2:29" ht="24.75" customHeight="1">
      <c r="B36" s="78"/>
      <c r="C36" s="87" t="s">
        <v>153</v>
      </c>
      <c r="D36" s="23" t="s">
        <v>154</v>
      </c>
      <c r="E36" s="221" t="s">
        <v>368</v>
      </c>
      <c r="F36" s="88">
        <v>400</v>
      </c>
      <c r="G36" s="91"/>
      <c r="H36" s="25">
        <f>F36</f>
        <v>400</v>
      </c>
      <c r="I36" s="57"/>
      <c r="J36" s="253"/>
      <c r="K36" s="618"/>
      <c r="L36" s="619"/>
      <c r="M36" s="620"/>
      <c r="N36" s="663" t="s">
        <v>155</v>
      </c>
      <c r="O36" s="664"/>
      <c r="P36" s="665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</row>
    <row r="37" spans="2:29" ht="24.75" customHeight="1">
      <c r="B37" s="92"/>
      <c r="C37" s="87" t="s">
        <v>156</v>
      </c>
      <c r="D37" s="23" t="s">
        <v>157</v>
      </c>
      <c r="E37" s="221" t="s">
        <v>368</v>
      </c>
      <c r="F37" s="88">
        <v>600</v>
      </c>
      <c r="G37" s="91">
        <f t="shared" si="1"/>
        <v>0</v>
      </c>
      <c r="H37" s="25">
        <f>F37</f>
        <v>600</v>
      </c>
      <c r="I37" s="57"/>
      <c r="J37" s="253"/>
      <c r="K37" s="618"/>
      <c r="L37" s="619"/>
      <c r="M37" s="620"/>
      <c r="N37" s="664" t="s">
        <v>158</v>
      </c>
      <c r="O37" s="664"/>
      <c r="P37" s="665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</row>
    <row r="38" spans="2:29" ht="24.75" customHeight="1">
      <c r="B38" s="93"/>
      <c r="C38" s="87" t="s">
        <v>159</v>
      </c>
      <c r="D38" s="55" t="s">
        <v>160</v>
      </c>
      <c r="E38" s="221" t="s">
        <v>368</v>
      </c>
      <c r="F38" s="88">
        <v>550</v>
      </c>
      <c r="G38" s="91">
        <f t="shared" si="1"/>
        <v>0</v>
      </c>
      <c r="H38" s="25">
        <f>F38</f>
        <v>550</v>
      </c>
      <c r="I38" s="57"/>
      <c r="J38" s="253"/>
      <c r="K38" s="618"/>
      <c r="L38" s="619"/>
      <c r="M38" s="620"/>
      <c r="N38" s="664" t="s">
        <v>161</v>
      </c>
      <c r="O38" s="664"/>
      <c r="P38" s="665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</row>
    <row r="39" spans="2:29" ht="24.75" customHeight="1">
      <c r="B39" s="93"/>
      <c r="C39" s="4"/>
      <c r="D39" s="55"/>
      <c r="E39" s="89"/>
      <c r="F39" s="88"/>
      <c r="G39" s="25"/>
      <c r="H39" s="25"/>
      <c r="I39" s="27"/>
      <c r="J39" s="29"/>
      <c r="K39" s="602"/>
      <c r="L39" s="603"/>
      <c r="M39" s="604"/>
      <c r="N39" s="514"/>
      <c r="O39" s="514"/>
      <c r="P39" s="515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</row>
    <row r="40" spans="2:29" ht="24.75" customHeight="1" thickBot="1">
      <c r="B40" s="96"/>
      <c r="C40" s="15"/>
      <c r="D40" s="71"/>
      <c r="E40" s="8"/>
      <c r="F40" s="13"/>
      <c r="G40" s="32"/>
      <c r="H40" s="32"/>
      <c r="I40" s="32"/>
      <c r="J40" s="13"/>
      <c r="K40" s="632"/>
      <c r="L40" s="633"/>
      <c r="M40" s="634"/>
      <c r="N40" s="529"/>
      <c r="O40" s="530"/>
      <c r="P40" s="531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</row>
    <row r="41" spans="2:29" ht="24.75" customHeight="1" thickTop="1">
      <c r="B41" s="35"/>
      <c r="C41" s="35"/>
      <c r="D41" s="36" t="str">
        <f>CONCATENATE(FIXED(COUNTA(D9:D40),0,0),"　店")</f>
        <v>30　店</v>
      </c>
      <c r="E41" s="74"/>
      <c r="F41" s="276">
        <f>SUM(F9:F40)</f>
        <v>49850</v>
      </c>
      <c r="G41" s="275">
        <f>SUM(G9:G40)</f>
        <v>53100</v>
      </c>
      <c r="H41" s="275">
        <f>SUM(H9:H40)</f>
        <v>102950</v>
      </c>
      <c r="I41" s="37"/>
      <c r="J41" s="38">
        <f>SUM(J9:J38)</f>
        <v>0</v>
      </c>
      <c r="K41" s="504">
        <f>SUM(K9:M38)</f>
        <v>0</v>
      </c>
      <c r="L41" s="534"/>
      <c r="M41" s="535"/>
      <c r="N41" s="517"/>
      <c r="O41" s="517"/>
      <c r="P41" s="51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</row>
    <row r="42" spans="2:29" ht="13.5" customHeight="1">
      <c r="B42" s="13" t="s">
        <v>401</v>
      </c>
      <c r="C42" s="13"/>
      <c r="D42" s="420"/>
      <c r="E42" s="13"/>
      <c r="F42" s="421"/>
      <c r="G42" s="421"/>
      <c r="H42" s="421"/>
      <c r="I42" s="13"/>
      <c r="J42" s="118"/>
      <c r="K42" s="118"/>
      <c r="L42" s="423"/>
      <c r="M42" s="423"/>
      <c r="N42" s="73"/>
      <c r="O42" s="73"/>
      <c r="P42" s="73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</row>
    <row r="43" ht="13.5">
      <c r="B43" s="422"/>
    </row>
    <row r="44" spans="2:29" ht="17.25" customHeight="1">
      <c r="B44" s="393" t="s">
        <v>384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</row>
    <row r="45" spans="2:29" ht="13.5">
      <c r="B45" s="404" t="s">
        <v>386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</row>
    <row r="46" spans="2:29" ht="13.5">
      <c r="B46" s="404" t="s">
        <v>387</v>
      </c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</row>
    <row r="47" spans="2:29" ht="13.5">
      <c r="B47" s="393" t="s">
        <v>388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</row>
    <row r="48" spans="2:29" ht="13.5">
      <c r="B48" s="404" t="s">
        <v>389</v>
      </c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</row>
    <row r="49" spans="2:29" ht="13.5">
      <c r="B49" s="393" t="s">
        <v>385</v>
      </c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</row>
    <row r="50" spans="2:17" ht="13.5"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</row>
    <row r="51" spans="2:17" ht="13.5"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</row>
    <row r="52" spans="2:17" ht="13.5"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</row>
    <row r="53" spans="2:17" ht="13.5"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</row>
    <row r="54" spans="2:17" ht="13.5"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</row>
    <row r="55" spans="2:17" ht="13.5"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</row>
    <row r="56" spans="2:17" ht="13.5"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</row>
    <row r="57" spans="2:17" ht="13.5"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</row>
    <row r="58" spans="2:17" ht="13.5"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</row>
    <row r="59" spans="2:17" ht="13.5"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</row>
  </sheetData>
  <sheetProtection password="CC41" sheet="1"/>
  <mergeCells count="81">
    <mergeCell ref="K41:M41"/>
    <mergeCell ref="N41:P41"/>
    <mergeCell ref="K39:M39"/>
    <mergeCell ref="N39:P39"/>
    <mergeCell ref="K40:M40"/>
    <mergeCell ref="N40:P40"/>
    <mergeCell ref="K36:M36"/>
    <mergeCell ref="N36:P36"/>
    <mergeCell ref="K38:M38"/>
    <mergeCell ref="N38:P38"/>
    <mergeCell ref="K37:M37"/>
    <mergeCell ref="N37:P37"/>
    <mergeCell ref="K33:M33"/>
    <mergeCell ref="N33:P33"/>
    <mergeCell ref="K35:M35"/>
    <mergeCell ref="N35:P35"/>
    <mergeCell ref="K34:M34"/>
    <mergeCell ref="N34:P34"/>
    <mergeCell ref="N28:P28"/>
    <mergeCell ref="K29:M29"/>
    <mergeCell ref="N29:P29"/>
    <mergeCell ref="K30:M30"/>
    <mergeCell ref="N30:P30"/>
    <mergeCell ref="K32:M32"/>
    <mergeCell ref="N32:P32"/>
    <mergeCell ref="K31:M31"/>
    <mergeCell ref="N31:P31"/>
    <mergeCell ref="K28:M28"/>
    <mergeCell ref="K24:M24"/>
    <mergeCell ref="N24:P24"/>
    <mergeCell ref="K25:M25"/>
    <mergeCell ref="K26:M26"/>
    <mergeCell ref="N25:P26"/>
    <mergeCell ref="K27:M27"/>
    <mergeCell ref="N27:P27"/>
    <mergeCell ref="K21:M21"/>
    <mergeCell ref="N21:P21"/>
    <mergeCell ref="K22:M22"/>
    <mergeCell ref="N22:P22"/>
    <mergeCell ref="K23:M23"/>
    <mergeCell ref="N23:P23"/>
    <mergeCell ref="K18:M18"/>
    <mergeCell ref="N18:P18"/>
    <mergeCell ref="K19:M19"/>
    <mergeCell ref="N19:P19"/>
    <mergeCell ref="K20:M20"/>
    <mergeCell ref="N20:P20"/>
    <mergeCell ref="K14:M14"/>
    <mergeCell ref="N14:P14"/>
    <mergeCell ref="K15:M15"/>
    <mergeCell ref="N15:P15"/>
    <mergeCell ref="K17:M17"/>
    <mergeCell ref="N17:P17"/>
    <mergeCell ref="K16:M16"/>
    <mergeCell ref="K12:M12"/>
    <mergeCell ref="N12:P12"/>
    <mergeCell ref="K13:M13"/>
    <mergeCell ref="N13:P13"/>
    <mergeCell ref="K9:M9"/>
    <mergeCell ref="N9:P9"/>
    <mergeCell ref="K10:M10"/>
    <mergeCell ref="N10:P10"/>
    <mergeCell ref="K11:M11"/>
    <mergeCell ref="N11:P11"/>
    <mergeCell ref="B7:B8"/>
    <mergeCell ref="J7:J8"/>
    <mergeCell ref="K7:M8"/>
    <mergeCell ref="N7:P8"/>
    <mergeCell ref="E5:F5"/>
    <mergeCell ref="G5:H5"/>
    <mergeCell ref="N5:O5"/>
    <mergeCell ref="N6:O6"/>
    <mergeCell ref="C8:E8"/>
    <mergeCell ref="C7:H7"/>
    <mergeCell ref="C2:E2"/>
    <mergeCell ref="G2:H2"/>
    <mergeCell ref="J2:L2"/>
    <mergeCell ref="N2:P2"/>
    <mergeCell ref="C3:H3"/>
    <mergeCell ref="K3:L3"/>
    <mergeCell ref="M3:O3"/>
  </mergeCells>
  <dataValidations count="2">
    <dataValidation type="custom" showInputMessage="1" showErrorMessage="1" sqref="K9:M10 K33:M34 K13:M31">
      <formula1>J9=F9</formula1>
    </dataValidation>
    <dataValidation operator="lessThanOrEqual" allowBlank="1" showInputMessage="1" showErrorMessage="1" sqref="B43:B49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3"/>
  <headerFooter alignWithMargins="0">
    <oddFooter>&amp;R2020年6月現在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56"/>
  <sheetViews>
    <sheetView showGridLines="0" showZeros="0" zoomScale="75" zoomScaleNormal="75" workbookViewId="0" topLeftCell="A1">
      <selection activeCell="C2" sqref="C2:E2"/>
    </sheetView>
  </sheetViews>
  <sheetFormatPr defaultColWidth="9.00390625" defaultRowHeight="13.5"/>
  <cols>
    <col min="1" max="1" width="0.875" style="1" customWidth="1"/>
    <col min="2" max="2" width="9.25390625" style="1" customWidth="1"/>
    <col min="3" max="3" width="3.75390625" style="1" customWidth="1"/>
    <col min="4" max="4" width="10.75390625" style="1" customWidth="1"/>
    <col min="5" max="5" width="3.75390625" style="1" customWidth="1"/>
    <col min="6" max="8" width="11.125" style="1" customWidth="1"/>
    <col min="9" max="9" width="9.75390625" style="1" customWidth="1"/>
    <col min="10" max="10" width="14.625" style="1" customWidth="1"/>
    <col min="11" max="11" width="4.00390625" style="1" customWidth="1"/>
    <col min="12" max="12" width="4.125" style="1" customWidth="1"/>
    <col min="13" max="13" width="7.00390625" style="1" bestFit="1" customWidth="1"/>
    <col min="14" max="14" width="8.125" style="1" customWidth="1"/>
    <col min="15" max="15" width="8.375" style="1" customWidth="1"/>
    <col min="16" max="16" width="9.375" style="1" customWidth="1"/>
    <col min="17" max="16384" width="9.00390625" style="1" customWidth="1"/>
  </cols>
  <sheetData>
    <row r="1" ht="3" customHeight="1"/>
    <row r="2" spans="2:16" ht="39" customHeight="1">
      <c r="B2" s="260" t="s">
        <v>1</v>
      </c>
      <c r="C2" s="493"/>
      <c r="D2" s="493"/>
      <c r="E2" s="493"/>
      <c r="F2" s="6" t="s">
        <v>34</v>
      </c>
      <c r="G2" s="496"/>
      <c r="H2" s="495"/>
      <c r="I2" s="6" t="s">
        <v>2</v>
      </c>
      <c r="J2" s="496"/>
      <c r="K2" s="495"/>
      <c r="L2" s="495"/>
      <c r="M2" s="262" t="s">
        <v>4</v>
      </c>
      <c r="N2" s="487"/>
      <c r="O2" s="487"/>
      <c r="P2" s="488"/>
    </row>
    <row r="3" spans="2:16" ht="39" customHeight="1">
      <c r="B3" s="7" t="s">
        <v>5</v>
      </c>
      <c r="C3" s="489"/>
      <c r="D3" s="489"/>
      <c r="E3" s="489"/>
      <c r="F3" s="489"/>
      <c r="G3" s="489"/>
      <c r="H3" s="489"/>
      <c r="I3" s="6" t="s">
        <v>3</v>
      </c>
      <c r="J3" s="268"/>
      <c r="K3" s="490" t="s">
        <v>6</v>
      </c>
      <c r="L3" s="490"/>
      <c r="M3" s="546">
        <f>SUM(J32:M32,J48:M48)</f>
        <v>0</v>
      </c>
      <c r="N3" s="546"/>
      <c r="O3" s="546"/>
      <c r="P3" s="158" t="s">
        <v>7</v>
      </c>
    </row>
    <row r="4" ht="22.5" customHeight="1"/>
    <row r="5" spans="2:16" ht="22.5" customHeight="1">
      <c r="B5" s="159" t="s">
        <v>162</v>
      </c>
      <c r="M5" s="270" t="s">
        <v>36</v>
      </c>
      <c r="N5" s="483">
        <f>F32</f>
        <v>28400</v>
      </c>
      <c r="O5" s="483"/>
      <c r="P5" s="271" t="s">
        <v>7</v>
      </c>
    </row>
    <row r="6" spans="13:16" ht="22.5" customHeight="1">
      <c r="M6" s="270" t="s">
        <v>37</v>
      </c>
      <c r="N6" s="497">
        <f>H32</f>
        <v>59900</v>
      </c>
      <c r="O6" s="497"/>
      <c r="P6" s="271" t="s">
        <v>7</v>
      </c>
    </row>
    <row r="7" spans="1:16" ht="18" customHeight="1">
      <c r="A7" s="8"/>
      <c r="B7" s="474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40</v>
      </c>
      <c r="O7" s="479"/>
      <c r="P7" s="480"/>
    </row>
    <row r="8" spans="1:16" ht="18" customHeight="1">
      <c r="A8" s="8"/>
      <c r="B8" s="475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482"/>
      <c r="O8" s="482"/>
      <c r="P8" s="477"/>
    </row>
    <row r="9" spans="1:16" ht="24.75" customHeight="1">
      <c r="A9" s="8"/>
      <c r="B9" s="99"/>
      <c r="C9" s="246"/>
      <c r="D9" s="16" t="s">
        <v>163</v>
      </c>
      <c r="E9" s="193" t="s">
        <v>284</v>
      </c>
      <c r="F9" s="359">
        <v>3300</v>
      </c>
      <c r="G9" s="18">
        <f aca="true" t="shared" si="0" ref="G9:G23">H9-F9</f>
        <v>3850</v>
      </c>
      <c r="H9" s="17">
        <v>7150</v>
      </c>
      <c r="I9" s="11" t="s">
        <v>356</v>
      </c>
      <c r="J9" s="252"/>
      <c r="K9" s="484"/>
      <c r="L9" s="485"/>
      <c r="M9" s="486"/>
      <c r="N9" s="669"/>
      <c r="O9" s="670"/>
      <c r="P9" s="671"/>
    </row>
    <row r="10" spans="1:16" ht="24.75" customHeight="1">
      <c r="A10" s="8"/>
      <c r="B10" s="78"/>
      <c r="C10" s="4"/>
      <c r="D10" s="23" t="s">
        <v>363</v>
      </c>
      <c r="E10" s="193" t="s">
        <v>281</v>
      </c>
      <c r="F10" s="81">
        <v>3000</v>
      </c>
      <c r="G10" s="26">
        <f>H10-F10</f>
        <v>1550</v>
      </c>
      <c r="H10" s="25">
        <v>4550</v>
      </c>
      <c r="I10" s="27" t="s">
        <v>356</v>
      </c>
      <c r="J10" s="253"/>
      <c r="K10" s="498"/>
      <c r="L10" s="499"/>
      <c r="M10" s="500"/>
      <c r="N10" s="318"/>
      <c r="O10" s="249"/>
      <c r="P10" s="250"/>
    </row>
    <row r="11" spans="1:16" ht="24.75" customHeight="1">
      <c r="A11" s="8"/>
      <c r="B11" s="78"/>
      <c r="C11" s="4"/>
      <c r="D11" s="23" t="s">
        <v>164</v>
      </c>
      <c r="E11" s="193" t="s">
        <v>281</v>
      </c>
      <c r="F11" s="81">
        <v>2450</v>
      </c>
      <c r="G11" s="26">
        <f t="shared" si="0"/>
        <v>3350</v>
      </c>
      <c r="H11" s="25">
        <v>5800</v>
      </c>
      <c r="I11" s="27" t="s">
        <v>356</v>
      </c>
      <c r="J11" s="253"/>
      <c r="K11" s="498"/>
      <c r="L11" s="499"/>
      <c r="M11" s="500"/>
      <c r="N11" s="318" t="s">
        <v>318</v>
      </c>
      <c r="O11" s="249"/>
      <c r="P11" s="250"/>
    </row>
    <row r="12" spans="1:16" ht="24.75" customHeight="1">
      <c r="A12" s="8"/>
      <c r="B12" s="78"/>
      <c r="C12" s="4"/>
      <c r="D12" s="23" t="s">
        <v>165</v>
      </c>
      <c r="E12" s="193" t="s">
        <v>284</v>
      </c>
      <c r="F12" s="81">
        <v>2200</v>
      </c>
      <c r="G12" s="26">
        <f t="shared" si="0"/>
        <v>4100</v>
      </c>
      <c r="H12" s="25">
        <v>6300</v>
      </c>
      <c r="I12" s="27" t="s">
        <v>356</v>
      </c>
      <c r="J12" s="253"/>
      <c r="K12" s="498"/>
      <c r="L12" s="499"/>
      <c r="M12" s="500"/>
      <c r="N12" s="361" t="s">
        <v>364</v>
      </c>
      <c r="O12" s="249"/>
      <c r="P12" s="250"/>
    </row>
    <row r="13" spans="1:16" ht="24.75" customHeight="1">
      <c r="A13" s="8"/>
      <c r="B13" s="78"/>
      <c r="C13" s="4"/>
      <c r="D13" s="23" t="s">
        <v>166</v>
      </c>
      <c r="E13" s="193" t="s">
        <v>284</v>
      </c>
      <c r="F13" s="81">
        <v>2500</v>
      </c>
      <c r="G13" s="26">
        <f t="shared" si="0"/>
        <v>1800</v>
      </c>
      <c r="H13" s="25">
        <v>4300</v>
      </c>
      <c r="I13" s="27" t="s">
        <v>356</v>
      </c>
      <c r="J13" s="253"/>
      <c r="K13" s="498"/>
      <c r="L13" s="499"/>
      <c r="M13" s="500"/>
      <c r="N13" s="513"/>
      <c r="O13" s="514"/>
      <c r="P13" s="515"/>
    </row>
    <row r="14" spans="1:16" ht="24.75" customHeight="1">
      <c r="A14" s="8"/>
      <c r="B14" s="138"/>
      <c r="C14" s="58"/>
      <c r="D14" s="104" t="s">
        <v>167</v>
      </c>
      <c r="E14" s="193" t="s">
        <v>284</v>
      </c>
      <c r="F14" s="105">
        <v>1500</v>
      </c>
      <c r="G14" s="26">
        <f t="shared" si="0"/>
        <v>2250</v>
      </c>
      <c r="H14" s="60">
        <v>3750</v>
      </c>
      <c r="I14" s="27" t="s">
        <v>355</v>
      </c>
      <c r="J14" s="352"/>
      <c r="K14" s="498"/>
      <c r="L14" s="499"/>
      <c r="M14" s="500"/>
      <c r="N14" s="513"/>
      <c r="O14" s="514"/>
      <c r="P14" s="515"/>
    </row>
    <row r="15" spans="1:16" ht="24.75" customHeight="1">
      <c r="A15" s="8"/>
      <c r="B15" s="78"/>
      <c r="C15" s="4"/>
      <c r="D15" s="132" t="s">
        <v>168</v>
      </c>
      <c r="E15" s="193" t="s">
        <v>284</v>
      </c>
      <c r="F15" s="81">
        <v>2550</v>
      </c>
      <c r="G15" s="26">
        <f t="shared" si="0"/>
        <v>3150</v>
      </c>
      <c r="H15" s="25">
        <v>5700</v>
      </c>
      <c r="I15" s="27" t="s">
        <v>356</v>
      </c>
      <c r="J15" s="253"/>
      <c r="K15" s="498"/>
      <c r="L15" s="499"/>
      <c r="M15" s="500"/>
      <c r="N15" s="513"/>
      <c r="O15" s="514"/>
      <c r="P15" s="515"/>
    </row>
    <row r="16" spans="1:16" ht="24.75" customHeight="1">
      <c r="A16" s="8"/>
      <c r="B16" s="78"/>
      <c r="C16" s="4"/>
      <c r="D16" s="133" t="s">
        <v>169</v>
      </c>
      <c r="E16" s="193" t="s">
        <v>281</v>
      </c>
      <c r="F16" s="81">
        <v>2250</v>
      </c>
      <c r="G16" s="26">
        <f t="shared" si="0"/>
        <v>4750</v>
      </c>
      <c r="H16" s="25">
        <v>7000</v>
      </c>
      <c r="I16" s="27" t="s">
        <v>355</v>
      </c>
      <c r="J16" s="253"/>
      <c r="K16" s="498"/>
      <c r="L16" s="499"/>
      <c r="M16" s="500"/>
      <c r="N16" s="513"/>
      <c r="O16" s="514"/>
      <c r="P16" s="515"/>
    </row>
    <row r="17" spans="1:16" ht="24.75" customHeight="1">
      <c r="A17" s="8"/>
      <c r="B17" s="78"/>
      <c r="C17" s="4"/>
      <c r="D17" s="23" t="s">
        <v>170</v>
      </c>
      <c r="E17" s="193" t="s">
        <v>284</v>
      </c>
      <c r="F17" s="81">
        <v>2050</v>
      </c>
      <c r="G17" s="26">
        <f t="shared" si="0"/>
        <v>3250</v>
      </c>
      <c r="H17" s="25">
        <v>5300</v>
      </c>
      <c r="I17" s="27" t="s">
        <v>355</v>
      </c>
      <c r="J17" s="253"/>
      <c r="K17" s="498"/>
      <c r="L17" s="499"/>
      <c r="M17" s="500"/>
      <c r="N17" s="513"/>
      <c r="O17" s="514"/>
      <c r="P17" s="515"/>
    </row>
    <row r="18" spans="1:16" ht="24.75" customHeight="1">
      <c r="A18" s="8"/>
      <c r="B18" s="78"/>
      <c r="C18" s="4"/>
      <c r="D18" s="23" t="s">
        <v>171</v>
      </c>
      <c r="E18" s="193" t="s">
        <v>284</v>
      </c>
      <c r="F18" s="81">
        <v>1500</v>
      </c>
      <c r="G18" s="26">
        <f t="shared" si="0"/>
        <v>1800</v>
      </c>
      <c r="H18" s="25">
        <v>3300</v>
      </c>
      <c r="I18" s="27" t="s">
        <v>355</v>
      </c>
      <c r="J18" s="253"/>
      <c r="K18" s="498"/>
      <c r="L18" s="499"/>
      <c r="M18" s="500"/>
      <c r="N18" s="513"/>
      <c r="O18" s="514"/>
      <c r="P18" s="515"/>
    </row>
    <row r="19" spans="1:16" ht="24.75" customHeight="1">
      <c r="A19" s="8"/>
      <c r="B19" s="78"/>
      <c r="C19" s="4"/>
      <c r="D19" s="23" t="s">
        <v>172</v>
      </c>
      <c r="E19" s="193" t="s">
        <v>284</v>
      </c>
      <c r="F19" s="81">
        <v>1700</v>
      </c>
      <c r="G19" s="26">
        <f t="shared" si="0"/>
        <v>1650</v>
      </c>
      <c r="H19" s="25">
        <v>3350</v>
      </c>
      <c r="I19" s="27" t="s">
        <v>355</v>
      </c>
      <c r="J19" s="253"/>
      <c r="K19" s="498"/>
      <c r="L19" s="499"/>
      <c r="M19" s="500"/>
      <c r="N19" s="513"/>
      <c r="O19" s="514"/>
      <c r="P19" s="515"/>
    </row>
    <row r="20" spans="1:16" ht="24.75" customHeight="1">
      <c r="A20" s="8"/>
      <c r="B20" s="138"/>
      <c r="C20" s="139" t="s">
        <v>65</v>
      </c>
      <c r="D20" s="104" t="s">
        <v>173</v>
      </c>
      <c r="E20" s="193" t="s">
        <v>285</v>
      </c>
      <c r="F20" s="105">
        <v>1300</v>
      </c>
      <c r="G20" s="91">
        <f t="shared" si="0"/>
        <v>0</v>
      </c>
      <c r="H20" s="60">
        <f>F20</f>
        <v>1300</v>
      </c>
      <c r="I20" s="57"/>
      <c r="J20" s="369"/>
      <c r="K20" s="618"/>
      <c r="L20" s="619"/>
      <c r="M20" s="620"/>
      <c r="N20" s="560" t="s">
        <v>327</v>
      </c>
      <c r="O20" s="622"/>
      <c r="P20" s="623"/>
    </row>
    <row r="21" spans="1:16" ht="24.75" customHeight="1">
      <c r="A21" s="8"/>
      <c r="B21" s="138"/>
      <c r="C21" s="139"/>
      <c r="D21" s="104"/>
      <c r="E21" s="140"/>
      <c r="F21" s="105"/>
      <c r="G21" s="26">
        <f t="shared" si="0"/>
        <v>0</v>
      </c>
      <c r="H21" s="60"/>
      <c r="I21" s="106"/>
      <c r="J21" s="289"/>
      <c r="K21" s="672"/>
      <c r="L21" s="673"/>
      <c r="M21" s="674"/>
      <c r="N21" s="563" t="s">
        <v>328</v>
      </c>
      <c r="O21" s="675"/>
      <c r="P21" s="676"/>
    </row>
    <row r="22" spans="1:16" ht="24.75" customHeight="1">
      <c r="A22" s="8"/>
      <c r="B22" s="138"/>
      <c r="C22" s="139" t="s">
        <v>143</v>
      </c>
      <c r="D22" s="104" t="s">
        <v>174</v>
      </c>
      <c r="E22" s="140" t="s">
        <v>288</v>
      </c>
      <c r="F22" s="105">
        <v>1000</v>
      </c>
      <c r="G22" s="91">
        <f t="shared" si="0"/>
        <v>0</v>
      </c>
      <c r="H22" s="60">
        <f>F22</f>
        <v>1000</v>
      </c>
      <c r="I22" s="141"/>
      <c r="J22" s="369"/>
      <c r="K22" s="618"/>
      <c r="L22" s="619"/>
      <c r="M22" s="620"/>
      <c r="N22" s="621" t="s">
        <v>175</v>
      </c>
      <c r="O22" s="677"/>
      <c r="P22" s="678"/>
    </row>
    <row r="23" spans="1:16" ht="24.75" customHeight="1">
      <c r="A23" s="8"/>
      <c r="B23" s="138"/>
      <c r="C23" s="139" t="s">
        <v>143</v>
      </c>
      <c r="D23" s="104" t="s">
        <v>176</v>
      </c>
      <c r="E23" s="193" t="s">
        <v>285</v>
      </c>
      <c r="F23" s="105">
        <v>1100</v>
      </c>
      <c r="G23" s="91">
        <f t="shared" si="0"/>
        <v>0</v>
      </c>
      <c r="H23" s="60">
        <f>F23</f>
        <v>1100</v>
      </c>
      <c r="I23" s="57"/>
      <c r="J23" s="369"/>
      <c r="K23" s="618"/>
      <c r="L23" s="619"/>
      <c r="M23" s="620"/>
      <c r="N23" s="679" t="s">
        <v>177</v>
      </c>
      <c r="O23" s="680"/>
      <c r="P23" s="681"/>
    </row>
    <row r="24" spans="1:16" ht="24.75" customHeight="1">
      <c r="A24" s="8"/>
      <c r="B24" s="138"/>
      <c r="C24" s="58"/>
      <c r="D24" s="104"/>
      <c r="E24" s="140"/>
      <c r="F24" s="105"/>
      <c r="G24" s="59"/>
      <c r="H24" s="60"/>
      <c r="I24" s="106"/>
      <c r="J24" s="61"/>
      <c r="K24" s="602"/>
      <c r="L24" s="603"/>
      <c r="M24" s="604"/>
      <c r="N24" s="513"/>
      <c r="O24" s="514"/>
      <c r="P24" s="515"/>
    </row>
    <row r="25" spans="1:16" ht="24.75" customHeight="1">
      <c r="A25" s="8"/>
      <c r="B25" s="138"/>
      <c r="C25" s="58"/>
      <c r="D25" s="104"/>
      <c r="E25" s="140"/>
      <c r="F25" s="105"/>
      <c r="G25" s="59"/>
      <c r="H25" s="60"/>
      <c r="I25" s="106"/>
      <c r="J25" s="61"/>
      <c r="K25" s="364"/>
      <c r="L25" s="365"/>
      <c r="M25" s="366"/>
      <c r="N25" s="72"/>
      <c r="O25" s="73"/>
      <c r="P25" s="362"/>
    </row>
    <row r="26" spans="1:16" ht="24.75" customHeight="1">
      <c r="A26" s="8"/>
      <c r="B26" s="138"/>
      <c r="C26" s="58"/>
      <c r="D26" s="104"/>
      <c r="E26" s="140"/>
      <c r="F26" s="105"/>
      <c r="G26" s="59"/>
      <c r="H26" s="60"/>
      <c r="I26" s="106"/>
      <c r="J26" s="61"/>
      <c r="K26" s="364"/>
      <c r="L26" s="365"/>
      <c r="M26" s="366"/>
      <c r="N26" s="72"/>
      <c r="O26" s="73"/>
      <c r="P26" s="362"/>
    </row>
    <row r="27" spans="1:16" ht="24.75" customHeight="1">
      <c r="A27" s="8"/>
      <c r="B27" s="138"/>
      <c r="C27" s="58"/>
      <c r="D27" s="104"/>
      <c r="E27" s="140"/>
      <c r="F27" s="105"/>
      <c r="G27" s="59"/>
      <c r="H27" s="60"/>
      <c r="I27" s="106"/>
      <c r="J27" s="61"/>
      <c r="K27" s="364"/>
      <c r="L27" s="365"/>
      <c r="M27" s="366"/>
      <c r="N27" s="72"/>
      <c r="O27" s="73"/>
      <c r="P27" s="362"/>
    </row>
    <row r="28" spans="1:16" ht="24.75" customHeight="1">
      <c r="A28" s="8"/>
      <c r="B28" s="138"/>
      <c r="C28" s="58"/>
      <c r="D28" s="104"/>
      <c r="E28" s="140"/>
      <c r="F28" s="105"/>
      <c r="G28" s="59"/>
      <c r="H28" s="60"/>
      <c r="I28" s="106"/>
      <c r="J28" s="61"/>
      <c r="K28" s="364"/>
      <c r="L28" s="365"/>
      <c r="M28" s="366"/>
      <c r="N28" s="72"/>
      <c r="O28" s="73"/>
      <c r="P28" s="362"/>
    </row>
    <row r="29" spans="1:16" ht="24.75" customHeight="1">
      <c r="A29" s="8"/>
      <c r="B29" s="138"/>
      <c r="C29" s="58"/>
      <c r="D29" s="104"/>
      <c r="E29" s="140"/>
      <c r="F29" s="105"/>
      <c r="G29" s="59"/>
      <c r="H29" s="60"/>
      <c r="I29" s="106"/>
      <c r="J29" s="61"/>
      <c r="K29" s="364"/>
      <c r="L29" s="365"/>
      <c r="M29" s="366"/>
      <c r="N29" s="72"/>
      <c r="O29" s="73"/>
      <c r="P29" s="362"/>
    </row>
    <row r="30" spans="1:16" ht="24.75" customHeight="1">
      <c r="A30" s="8"/>
      <c r="B30" s="138"/>
      <c r="C30" s="58"/>
      <c r="D30" s="104"/>
      <c r="E30" s="140"/>
      <c r="F30" s="105"/>
      <c r="G30" s="59"/>
      <c r="H30" s="60"/>
      <c r="I30" s="106"/>
      <c r="J30" s="61"/>
      <c r="K30" s="364"/>
      <c r="L30" s="365"/>
      <c r="M30" s="366"/>
      <c r="N30" s="72"/>
      <c r="O30" s="73"/>
      <c r="P30" s="362"/>
    </row>
    <row r="31" spans="1:16" ht="24.75" customHeight="1" thickBot="1">
      <c r="A31" s="8"/>
      <c r="B31" s="108"/>
      <c r="C31" s="46"/>
      <c r="D31" s="109"/>
      <c r="E31" s="110"/>
      <c r="F31" s="111"/>
      <c r="G31" s="112"/>
      <c r="H31" s="113"/>
      <c r="I31" s="114"/>
      <c r="J31" s="115"/>
      <c r="K31" s="605"/>
      <c r="L31" s="606"/>
      <c r="M31" s="607"/>
      <c r="N31" s="513"/>
      <c r="O31" s="514"/>
      <c r="P31" s="515"/>
    </row>
    <row r="32" spans="1:16" ht="24.75" customHeight="1" thickTop="1">
      <c r="A32" s="8"/>
      <c r="B32" s="116"/>
      <c r="C32" s="15"/>
      <c r="D32" s="117" t="str">
        <f>CONCATENATE(FIXED(COUNTA(D9:D31),0,0),"　店")</f>
        <v>14　店</v>
      </c>
      <c r="E32" s="77"/>
      <c r="F32" s="278">
        <f>SUM(F9:F23)</f>
        <v>28400</v>
      </c>
      <c r="G32" s="18">
        <f>SUM(G9:G23)</f>
        <v>31500</v>
      </c>
      <c r="H32" s="215">
        <f>SUM(H9:H23)</f>
        <v>59900</v>
      </c>
      <c r="I32" s="11"/>
      <c r="J32" s="119">
        <f>SUM(J9:J23)</f>
        <v>0</v>
      </c>
      <c r="K32" s="608">
        <f>SUM(K9:M23)</f>
        <v>0</v>
      </c>
      <c r="L32" s="609"/>
      <c r="M32" s="610"/>
      <c r="N32" s="513"/>
      <c r="O32" s="514"/>
      <c r="P32" s="515"/>
    </row>
    <row r="33" spans="1:16" ht="22.5" customHeight="1">
      <c r="A33" s="13"/>
      <c r="B33" s="120"/>
      <c r="C33" s="20"/>
      <c r="D33" s="121"/>
      <c r="E33" s="122"/>
      <c r="F33" s="123"/>
      <c r="G33" s="69"/>
      <c r="H33" s="69"/>
      <c r="I33" s="9"/>
      <c r="J33" s="70"/>
      <c r="K33" s="682"/>
      <c r="L33" s="682"/>
      <c r="M33" s="682"/>
      <c r="N33" s="526"/>
      <c r="O33" s="526"/>
      <c r="P33" s="526"/>
    </row>
    <row r="34" spans="2:16" ht="22.5" customHeight="1">
      <c r="B34" s="159" t="s">
        <v>178</v>
      </c>
      <c r="C34" s="12"/>
      <c r="D34" s="16"/>
      <c r="E34" s="124"/>
      <c r="F34" s="125"/>
      <c r="G34" s="18"/>
      <c r="H34" s="18"/>
      <c r="I34" s="11"/>
      <c r="J34" s="118"/>
      <c r="K34" s="118"/>
      <c r="M34" s="18" t="s">
        <v>36</v>
      </c>
      <c r="N34" s="483">
        <f>F48</f>
        <v>5250</v>
      </c>
      <c r="O34" s="483"/>
      <c r="P34" s="274" t="s">
        <v>7</v>
      </c>
    </row>
    <row r="35" spans="2:16" ht="22.5" customHeight="1">
      <c r="B35" s="126"/>
      <c r="C35" s="13"/>
      <c r="D35" s="16"/>
      <c r="E35" s="77"/>
      <c r="F35" s="125"/>
      <c r="G35" s="18"/>
      <c r="H35" s="18"/>
      <c r="I35" s="11"/>
      <c r="J35" s="118"/>
      <c r="K35" s="118"/>
      <c r="M35" s="18" t="s">
        <v>37</v>
      </c>
      <c r="N35" s="497">
        <f>H48</f>
        <v>5550</v>
      </c>
      <c r="O35" s="497"/>
      <c r="P35" s="274" t="s">
        <v>7</v>
      </c>
    </row>
    <row r="36" spans="2:16" ht="18" customHeight="1">
      <c r="B36" s="613" t="s">
        <v>8</v>
      </c>
      <c r="C36" s="462" t="s">
        <v>351</v>
      </c>
      <c r="D36" s="463"/>
      <c r="E36" s="463"/>
      <c r="F36" s="463"/>
      <c r="G36" s="463"/>
      <c r="H36" s="463"/>
      <c r="I36" s="10" t="s">
        <v>358</v>
      </c>
      <c r="J36" s="476" t="s">
        <v>38</v>
      </c>
      <c r="K36" s="478" t="s">
        <v>349</v>
      </c>
      <c r="L36" s="479"/>
      <c r="M36" s="480"/>
      <c r="N36" s="479" t="s">
        <v>40</v>
      </c>
      <c r="O36" s="479"/>
      <c r="P36" s="480"/>
    </row>
    <row r="37" spans="2:16" ht="18" customHeight="1">
      <c r="B37" s="614"/>
      <c r="C37" s="462" t="s">
        <v>41</v>
      </c>
      <c r="D37" s="463"/>
      <c r="E37" s="464"/>
      <c r="F37" s="251" t="s">
        <v>348</v>
      </c>
      <c r="G37" s="251" t="s">
        <v>10</v>
      </c>
      <c r="H37" s="251" t="s">
        <v>11</v>
      </c>
      <c r="I37" s="10" t="s">
        <v>353</v>
      </c>
      <c r="J37" s="477"/>
      <c r="K37" s="481"/>
      <c r="L37" s="482"/>
      <c r="M37" s="477"/>
      <c r="N37" s="482"/>
      <c r="O37" s="482"/>
      <c r="P37" s="477"/>
    </row>
    <row r="38" spans="2:16" ht="24.75" customHeight="1">
      <c r="B38" s="143" t="s">
        <v>179</v>
      </c>
      <c r="C38" s="144" t="s">
        <v>374</v>
      </c>
      <c r="D38" s="129" t="s">
        <v>180</v>
      </c>
      <c r="E38" s="228" t="s">
        <v>362</v>
      </c>
      <c r="F38" s="367">
        <v>2350</v>
      </c>
      <c r="G38" s="130">
        <f>H38-F38</f>
        <v>300</v>
      </c>
      <c r="H38" s="130">
        <v>2650</v>
      </c>
      <c r="I38" s="11" t="s">
        <v>356</v>
      </c>
      <c r="J38" s="255"/>
      <c r="K38" s="484"/>
      <c r="L38" s="485"/>
      <c r="M38" s="486"/>
      <c r="N38" s="683" t="s">
        <v>329</v>
      </c>
      <c r="O38" s="684"/>
      <c r="P38" s="685"/>
    </row>
    <row r="39" spans="2:16" ht="24.75" customHeight="1">
      <c r="B39" s="145"/>
      <c r="C39" s="87"/>
      <c r="D39" s="131"/>
      <c r="E39" s="221"/>
      <c r="F39" s="88"/>
      <c r="G39" s="25"/>
      <c r="H39" s="25"/>
      <c r="I39" s="3"/>
      <c r="J39" s="292"/>
      <c r="K39" s="672"/>
      <c r="L39" s="673"/>
      <c r="M39" s="674"/>
      <c r="N39" s="686" t="s">
        <v>397</v>
      </c>
      <c r="O39" s="687"/>
      <c r="P39" s="688"/>
    </row>
    <row r="40" spans="2:20" ht="24.75" customHeight="1">
      <c r="B40" s="86" t="s">
        <v>342</v>
      </c>
      <c r="C40" s="87" t="s">
        <v>143</v>
      </c>
      <c r="D40" s="23" t="s">
        <v>181</v>
      </c>
      <c r="E40" s="221" t="s">
        <v>340</v>
      </c>
      <c r="F40" s="88"/>
      <c r="G40" s="25"/>
      <c r="H40" s="25"/>
      <c r="I40" s="3"/>
      <c r="J40" s="292"/>
      <c r="K40" s="672"/>
      <c r="L40" s="673"/>
      <c r="M40" s="674"/>
      <c r="N40" s="689" t="s">
        <v>373</v>
      </c>
      <c r="O40" s="625"/>
      <c r="P40" s="626"/>
      <c r="R40" s="406"/>
      <c r="S40" s="406"/>
      <c r="T40" s="406"/>
    </row>
    <row r="41" spans="2:16" ht="24.75" customHeight="1">
      <c r="B41" s="146"/>
      <c r="C41" s="139"/>
      <c r="D41" s="147"/>
      <c r="E41" s="229"/>
      <c r="F41" s="148"/>
      <c r="G41" s="60"/>
      <c r="H41" s="60"/>
      <c r="I41" s="149"/>
      <c r="J41" s="289"/>
      <c r="K41" s="690"/>
      <c r="L41" s="691"/>
      <c r="M41" s="692"/>
      <c r="N41" s="374" t="s">
        <v>375</v>
      </c>
      <c r="O41" s="372"/>
      <c r="P41" s="373"/>
    </row>
    <row r="42" spans="2:20" ht="24.75" customHeight="1">
      <c r="B42" s="596" t="s">
        <v>376</v>
      </c>
      <c r="C42" s="150" t="s">
        <v>150</v>
      </c>
      <c r="D42" s="100" t="s">
        <v>182</v>
      </c>
      <c r="E42" s="220" t="s">
        <v>285</v>
      </c>
      <c r="F42" s="335">
        <v>850</v>
      </c>
      <c r="G42" s="151"/>
      <c r="H42" s="53">
        <f>F42</f>
        <v>850</v>
      </c>
      <c r="I42" s="54"/>
      <c r="J42" s="255"/>
      <c r="K42" s="694"/>
      <c r="L42" s="695"/>
      <c r="M42" s="696"/>
      <c r="N42" s="375" t="s">
        <v>372</v>
      </c>
      <c r="O42" s="376"/>
      <c r="P42" s="377"/>
      <c r="R42" s="406"/>
      <c r="S42" s="406"/>
      <c r="T42" s="406"/>
    </row>
    <row r="43" spans="2:16" ht="24.75" customHeight="1">
      <c r="B43" s="597"/>
      <c r="C43" s="87"/>
      <c r="D43" s="23" t="s">
        <v>183</v>
      </c>
      <c r="E43" s="221" t="s">
        <v>285</v>
      </c>
      <c r="F43" s="88">
        <v>850</v>
      </c>
      <c r="G43" s="91"/>
      <c r="H43" s="25">
        <f>F43</f>
        <v>850</v>
      </c>
      <c r="I43" s="57"/>
      <c r="J43" s="253"/>
      <c r="K43" s="618"/>
      <c r="L43" s="619"/>
      <c r="M43" s="620"/>
      <c r="N43" s="560" t="s">
        <v>377</v>
      </c>
      <c r="O43" s="622"/>
      <c r="P43" s="623"/>
    </row>
    <row r="44" spans="2:16" ht="22.5" customHeight="1">
      <c r="B44" s="693"/>
      <c r="C44" s="152" t="s">
        <v>153</v>
      </c>
      <c r="D44" s="153" t="s">
        <v>184</v>
      </c>
      <c r="E44" s="230" t="s">
        <v>285</v>
      </c>
      <c r="F44" s="368">
        <v>1200</v>
      </c>
      <c r="G44" s="154"/>
      <c r="H44" s="329">
        <f>F44</f>
        <v>1200</v>
      </c>
      <c r="I44" s="155"/>
      <c r="J44" s="257"/>
      <c r="K44" s="697"/>
      <c r="L44" s="698"/>
      <c r="M44" s="699"/>
      <c r="N44" s="700" t="s">
        <v>330</v>
      </c>
      <c r="O44" s="701"/>
      <c r="P44" s="702"/>
    </row>
    <row r="45" spans="2:16" ht="24.75" customHeight="1">
      <c r="B45" s="103"/>
      <c r="F45" s="44"/>
      <c r="G45" s="44"/>
      <c r="H45" s="44"/>
      <c r="I45" s="44"/>
      <c r="K45" s="608"/>
      <c r="L45" s="609"/>
      <c r="M45" s="610"/>
      <c r="N45" s="703" t="s">
        <v>378</v>
      </c>
      <c r="O45" s="704"/>
      <c r="P45" s="705"/>
    </row>
    <row r="46" spans="2:16" ht="24.75" customHeight="1">
      <c r="B46" s="78"/>
      <c r="C46" s="24"/>
      <c r="D46" s="24"/>
      <c r="E46" s="24"/>
      <c r="F46" s="95"/>
      <c r="G46" s="95"/>
      <c r="H46" s="95"/>
      <c r="I46" s="95"/>
      <c r="J46" s="24"/>
      <c r="K46" s="602"/>
      <c r="L46" s="603"/>
      <c r="M46" s="604"/>
      <c r="N46" s="700"/>
      <c r="O46" s="701"/>
      <c r="P46" s="702"/>
    </row>
    <row r="47" spans="2:16" ht="24.75" customHeight="1" thickBot="1">
      <c r="B47" s="92"/>
      <c r="C47" s="4"/>
      <c r="D47" s="55"/>
      <c r="E47" s="89"/>
      <c r="F47" s="88"/>
      <c r="G47" s="25"/>
      <c r="H47" s="25"/>
      <c r="I47" s="27"/>
      <c r="J47" s="29"/>
      <c r="K47" s="602"/>
      <c r="L47" s="603"/>
      <c r="M47" s="604"/>
      <c r="N47" s="514"/>
      <c r="O47" s="514"/>
      <c r="P47" s="515"/>
    </row>
    <row r="48" spans="2:16" ht="24.75" customHeight="1" thickTop="1">
      <c r="B48" s="35"/>
      <c r="C48" s="35"/>
      <c r="D48" s="36" t="str">
        <f>CONCATENATE(FIXED(COUNTA(D38:D47),0,0),"　店")</f>
        <v>5　店</v>
      </c>
      <c r="E48" s="74"/>
      <c r="F48" s="276">
        <f>SUM(F38:F44)</f>
        <v>5250</v>
      </c>
      <c r="G48" s="275">
        <f>SUM(G38:G44)</f>
        <v>300</v>
      </c>
      <c r="H48" s="275">
        <f>SUM(H38:H44)</f>
        <v>5550</v>
      </c>
      <c r="I48" s="37"/>
      <c r="J48" s="38">
        <f>SUM(J38:J44)</f>
        <v>0</v>
      </c>
      <c r="K48" s="504">
        <f>SUM(K38:M44)</f>
        <v>0</v>
      </c>
      <c r="L48" s="534"/>
      <c r="M48" s="535"/>
      <c r="N48" s="517"/>
      <c r="O48" s="517"/>
      <c r="P48" s="518"/>
    </row>
    <row r="49" ht="13.5">
      <c r="B49" s="404" t="s">
        <v>401</v>
      </c>
    </row>
    <row r="50" ht="13.5">
      <c r="B50" s="422"/>
    </row>
    <row r="51" spans="2:29" ht="17.25">
      <c r="B51" s="393" t="s">
        <v>384</v>
      </c>
      <c r="C51" s="394"/>
      <c r="D51" s="395"/>
      <c r="E51" s="396"/>
      <c r="F51" s="397"/>
      <c r="G51" s="395"/>
      <c r="H51" s="395"/>
      <c r="I51" s="395"/>
      <c r="J51" s="396"/>
      <c r="K51" s="398"/>
      <c r="L51" s="395"/>
      <c r="M51" s="395"/>
      <c r="N51" s="395"/>
      <c r="O51" s="396"/>
      <c r="P51" s="399"/>
      <c r="Q51" s="395"/>
      <c r="R51" s="395"/>
      <c r="S51" s="395"/>
      <c r="T51" s="396"/>
      <c r="U51" s="398"/>
      <c r="V51" s="395"/>
      <c r="W51" s="395"/>
      <c r="X51" s="395"/>
      <c r="Y51" s="396"/>
      <c r="Z51" s="399"/>
      <c r="AA51" s="400"/>
      <c r="AB51" s="401"/>
      <c r="AC51" s="402"/>
    </row>
    <row r="52" spans="2:29" ht="13.5" customHeight="1">
      <c r="B52" s="404" t="s">
        <v>386</v>
      </c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</row>
    <row r="53" spans="2:29" ht="13.5">
      <c r="B53" s="404" t="s">
        <v>387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</row>
    <row r="54" spans="2:29" ht="13.5" customHeight="1">
      <c r="B54" s="393" t="s">
        <v>388</v>
      </c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</row>
    <row r="55" spans="2:29" ht="13.5">
      <c r="B55" s="404" t="s">
        <v>389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</row>
    <row r="56" spans="2:29" ht="13.5">
      <c r="B56" s="393" t="s">
        <v>385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</row>
  </sheetData>
  <sheetProtection password="CC41" sheet="1"/>
  <mergeCells count="79">
    <mergeCell ref="K48:M48"/>
    <mergeCell ref="N48:P48"/>
    <mergeCell ref="K45:M45"/>
    <mergeCell ref="N45:P45"/>
    <mergeCell ref="K46:M46"/>
    <mergeCell ref="N46:P46"/>
    <mergeCell ref="K47:M47"/>
    <mergeCell ref="N47:P47"/>
    <mergeCell ref="K41:M41"/>
    <mergeCell ref="B42:B44"/>
    <mergeCell ref="K42:M42"/>
    <mergeCell ref="K43:M43"/>
    <mergeCell ref="N43:P43"/>
    <mergeCell ref="K44:M44"/>
    <mergeCell ref="N44:P44"/>
    <mergeCell ref="K38:M38"/>
    <mergeCell ref="N38:P38"/>
    <mergeCell ref="K39:M39"/>
    <mergeCell ref="N39:P39"/>
    <mergeCell ref="K40:M40"/>
    <mergeCell ref="N40:P40"/>
    <mergeCell ref="K33:M33"/>
    <mergeCell ref="N33:P33"/>
    <mergeCell ref="B36:B37"/>
    <mergeCell ref="J36:J37"/>
    <mergeCell ref="K36:M37"/>
    <mergeCell ref="N36:P37"/>
    <mergeCell ref="N34:O34"/>
    <mergeCell ref="N35:O35"/>
    <mergeCell ref="C37:E37"/>
    <mergeCell ref="C36:H36"/>
    <mergeCell ref="K31:M31"/>
    <mergeCell ref="N31:P31"/>
    <mergeCell ref="K32:M32"/>
    <mergeCell ref="N32:P32"/>
    <mergeCell ref="K22:M22"/>
    <mergeCell ref="N22:P22"/>
    <mergeCell ref="K23:M23"/>
    <mergeCell ref="N23:P23"/>
    <mergeCell ref="K24:M24"/>
    <mergeCell ref="N24:P24"/>
    <mergeCell ref="K19:M19"/>
    <mergeCell ref="N19:P19"/>
    <mergeCell ref="K20:M20"/>
    <mergeCell ref="N20:P20"/>
    <mergeCell ref="K21:M21"/>
    <mergeCell ref="N21:P21"/>
    <mergeCell ref="K17:M17"/>
    <mergeCell ref="N17:P17"/>
    <mergeCell ref="K18:M18"/>
    <mergeCell ref="N18:P18"/>
    <mergeCell ref="K15:M15"/>
    <mergeCell ref="N15:P15"/>
    <mergeCell ref="K16:M16"/>
    <mergeCell ref="N16:P16"/>
    <mergeCell ref="K12:M12"/>
    <mergeCell ref="K13:M13"/>
    <mergeCell ref="N13:P13"/>
    <mergeCell ref="K14:M14"/>
    <mergeCell ref="N14:P14"/>
    <mergeCell ref="K9:M9"/>
    <mergeCell ref="N9:P9"/>
    <mergeCell ref="K11:M11"/>
    <mergeCell ref="K10:M10"/>
    <mergeCell ref="B7:B8"/>
    <mergeCell ref="J7:J8"/>
    <mergeCell ref="K7:M8"/>
    <mergeCell ref="N7:P8"/>
    <mergeCell ref="N5:O5"/>
    <mergeCell ref="N6:O6"/>
    <mergeCell ref="C8:E8"/>
    <mergeCell ref="C7:H7"/>
    <mergeCell ref="C2:E2"/>
    <mergeCell ref="G2:H2"/>
    <mergeCell ref="J2:L2"/>
    <mergeCell ref="N2:P2"/>
    <mergeCell ref="C3:H3"/>
    <mergeCell ref="K3:L3"/>
    <mergeCell ref="M3:O3"/>
  </mergeCells>
  <dataValidations count="2">
    <dataValidation type="custom" showInputMessage="1" showErrorMessage="1" sqref="K38:M38 K40:M40 K9:M19">
      <formula1>J38=F38</formula1>
    </dataValidation>
    <dataValidation operator="lessThanOrEqual" allowBlank="1" showInputMessage="1" showErrorMessage="1" sqref="C51:Z51 B49:B56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3"/>
  <headerFooter alignWithMargins="0">
    <oddFooter>&amp;R2020年6月現在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AC51"/>
  <sheetViews>
    <sheetView showGridLines="0" showZeros="0" zoomScale="75" zoomScaleNormal="75" workbookViewId="0" topLeftCell="A22">
      <selection activeCell="C2" sqref="C2:E2"/>
    </sheetView>
  </sheetViews>
  <sheetFormatPr defaultColWidth="9.00390625" defaultRowHeight="13.5"/>
  <cols>
    <col min="1" max="1" width="0.875" style="1" customWidth="1"/>
    <col min="2" max="2" width="9.25390625" style="1" customWidth="1"/>
    <col min="3" max="3" width="3.75390625" style="1" customWidth="1"/>
    <col min="4" max="4" width="10.75390625" style="1" customWidth="1"/>
    <col min="5" max="5" width="3.75390625" style="1" customWidth="1"/>
    <col min="6" max="8" width="11.125" style="1" customWidth="1"/>
    <col min="9" max="9" width="9.75390625" style="1" customWidth="1"/>
    <col min="10" max="10" width="14.625" style="1" customWidth="1"/>
    <col min="11" max="11" width="4.00390625" style="1" customWidth="1"/>
    <col min="12" max="12" width="4.125" style="1" customWidth="1"/>
    <col min="13" max="13" width="7.00390625" style="1" bestFit="1" customWidth="1"/>
    <col min="14" max="14" width="8.125" style="1" customWidth="1"/>
    <col min="15" max="15" width="8.375" style="1" customWidth="1"/>
    <col min="16" max="16" width="7.875" style="1" customWidth="1"/>
    <col min="17" max="16384" width="9.00390625" style="1" customWidth="1"/>
  </cols>
  <sheetData>
    <row r="1" ht="3" customHeight="1"/>
    <row r="2" spans="2:29" ht="39" customHeight="1">
      <c r="B2" s="168" t="s">
        <v>185</v>
      </c>
      <c r="C2" s="493"/>
      <c r="D2" s="493"/>
      <c r="E2" s="547"/>
      <c r="F2" s="168" t="s">
        <v>200</v>
      </c>
      <c r="G2" s="706"/>
      <c r="H2" s="707"/>
      <c r="I2" s="168" t="s">
        <v>2</v>
      </c>
      <c r="J2" s="706"/>
      <c r="K2" s="706"/>
      <c r="L2" s="707"/>
      <c r="M2" s="263" t="s">
        <v>186</v>
      </c>
      <c r="N2" s="487"/>
      <c r="O2" s="487"/>
      <c r="P2" s="488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39" customHeight="1">
      <c r="B3" s="7" t="s">
        <v>5</v>
      </c>
      <c r="C3" s="708"/>
      <c r="D3" s="708"/>
      <c r="E3" s="708"/>
      <c r="F3" s="708"/>
      <c r="G3" s="708"/>
      <c r="H3" s="709"/>
      <c r="I3" s="7" t="s">
        <v>3</v>
      </c>
      <c r="J3" s="268"/>
      <c r="K3" s="710" t="s">
        <v>6</v>
      </c>
      <c r="L3" s="710"/>
      <c r="M3" s="711">
        <f>SUM(J30:M30,J43:M43)</f>
        <v>0</v>
      </c>
      <c r="N3" s="711"/>
      <c r="O3" s="711"/>
      <c r="P3" s="235" t="s">
        <v>7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7:29" ht="24" customHeight="1"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4" customHeight="1">
      <c r="B5" s="159" t="s">
        <v>337</v>
      </c>
      <c r="M5" s="270" t="s">
        <v>36</v>
      </c>
      <c r="N5" s="483">
        <f>F30</f>
        <v>6000</v>
      </c>
      <c r="O5" s="483"/>
      <c r="P5" s="271" t="s">
        <v>7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</row>
    <row r="6" spans="13:29" ht="24" customHeight="1">
      <c r="M6" s="270" t="s">
        <v>37</v>
      </c>
      <c r="N6" s="712"/>
      <c r="O6" s="712"/>
      <c r="P6" s="271" t="s">
        <v>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</row>
    <row r="7" spans="2:29" ht="18" customHeight="1">
      <c r="B7" s="478" t="s">
        <v>8</v>
      </c>
      <c r="C7" s="462" t="s">
        <v>351</v>
      </c>
      <c r="D7" s="492"/>
      <c r="E7" s="492"/>
      <c r="F7" s="492"/>
      <c r="G7" s="492"/>
      <c r="H7" s="492"/>
      <c r="I7" s="10" t="s">
        <v>358</v>
      </c>
      <c r="J7" s="476" t="s">
        <v>38</v>
      </c>
      <c r="K7" s="478" t="s">
        <v>349</v>
      </c>
      <c r="L7" s="479"/>
      <c r="M7" s="480"/>
      <c r="N7" s="479" t="s">
        <v>201</v>
      </c>
      <c r="O7" s="479"/>
      <c r="P7" s="480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</row>
    <row r="8" spans="2:29" ht="18" customHeight="1">
      <c r="B8" s="481"/>
      <c r="C8" s="462" t="s">
        <v>41</v>
      </c>
      <c r="D8" s="463"/>
      <c r="E8" s="464"/>
      <c r="F8" s="251" t="s">
        <v>348</v>
      </c>
      <c r="G8" s="251" t="s">
        <v>10</v>
      </c>
      <c r="H8" s="251" t="s">
        <v>11</v>
      </c>
      <c r="I8" s="10" t="s">
        <v>353</v>
      </c>
      <c r="J8" s="477"/>
      <c r="K8" s="481"/>
      <c r="L8" s="482"/>
      <c r="M8" s="477"/>
      <c r="N8" s="482"/>
      <c r="O8" s="482"/>
      <c r="P8" s="47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</row>
    <row r="9" spans="2:29" ht="30" customHeight="1">
      <c r="B9" s="714" t="s">
        <v>202</v>
      </c>
      <c r="C9" s="245" t="s">
        <v>65</v>
      </c>
      <c r="D9" s="170" t="s">
        <v>203</v>
      </c>
      <c r="E9" s="220" t="s">
        <v>285</v>
      </c>
      <c r="F9" s="330">
        <v>400</v>
      </c>
      <c r="G9" s="102"/>
      <c r="H9" s="331">
        <f>F9</f>
        <v>400</v>
      </c>
      <c r="I9" s="102"/>
      <c r="J9" s="255"/>
      <c r="K9" s="717"/>
      <c r="L9" s="717"/>
      <c r="M9" s="717"/>
      <c r="N9" s="658" t="s">
        <v>331</v>
      </c>
      <c r="O9" s="659"/>
      <c r="P9" s="660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2:29" ht="30" customHeight="1">
      <c r="B10" s="715"/>
      <c r="C10" s="4"/>
      <c r="D10" s="171" t="s">
        <v>204</v>
      </c>
      <c r="E10" s="221" t="s">
        <v>286</v>
      </c>
      <c r="F10" s="162">
        <v>300</v>
      </c>
      <c r="G10" s="28"/>
      <c r="H10" s="137">
        <f aca="true" t="shared" si="0" ref="H10:H21">F10</f>
        <v>300</v>
      </c>
      <c r="I10" s="28"/>
      <c r="J10" s="253"/>
      <c r="K10" s="533"/>
      <c r="L10" s="533"/>
      <c r="M10" s="533"/>
      <c r="N10" s="718"/>
      <c r="O10" s="719"/>
      <c r="P10" s="720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2:29" ht="30" customHeight="1">
      <c r="B11" s="715"/>
      <c r="C11" s="4"/>
      <c r="D11" s="171" t="s">
        <v>205</v>
      </c>
      <c r="E11" s="221" t="s">
        <v>285</v>
      </c>
      <c r="F11" s="162">
        <v>400</v>
      </c>
      <c r="G11" s="28"/>
      <c r="H11" s="137">
        <f t="shared" si="0"/>
        <v>400</v>
      </c>
      <c r="I11" s="28"/>
      <c r="J11" s="253"/>
      <c r="K11" s="533"/>
      <c r="L11" s="533"/>
      <c r="M11" s="533"/>
      <c r="N11" s="15"/>
      <c r="O11" s="13"/>
      <c r="P11" s="8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2:29" ht="30" customHeight="1">
      <c r="B12" s="715"/>
      <c r="C12" s="4"/>
      <c r="D12" s="171" t="s">
        <v>206</v>
      </c>
      <c r="E12" s="221" t="s">
        <v>285</v>
      </c>
      <c r="F12" s="162">
        <v>450</v>
      </c>
      <c r="G12" s="28"/>
      <c r="H12" s="137">
        <f t="shared" si="0"/>
        <v>450</v>
      </c>
      <c r="I12" s="28"/>
      <c r="J12" s="253"/>
      <c r="K12" s="533"/>
      <c r="L12" s="533"/>
      <c r="M12" s="533"/>
      <c r="N12" s="15"/>
      <c r="O12" s="13"/>
      <c r="P12" s="8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2:29" ht="30" customHeight="1">
      <c r="B13" s="716"/>
      <c r="C13" s="58"/>
      <c r="D13" s="172" t="s">
        <v>207</v>
      </c>
      <c r="E13" s="229" t="s">
        <v>300</v>
      </c>
      <c r="F13" s="173">
        <v>350</v>
      </c>
      <c r="G13" s="174"/>
      <c r="H13" s="136">
        <f t="shared" si="0"/>
        <v>350</v>
      </c>
      <c r="I13" s="174"/>
      <c r="J13" s="256"/>
      <c r="K13" s="721"/>
      <c r="L13" s="721"/>
      <c r="M13" s="721"/>
      <c r="N13" s="722" t="s">
        <v>208</v>
      </c>
      <c r="O13" s="723"/>
      <c r="P13" s="724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2:29" ht="30" customHeight="1">
      <c r="B14" s="714" t="s">
        <v>209</v>
      </c>
      <c r="C14" s="51"/>
      <c r="D14" s="170" t="s">
        <v>210</v>
      </c>
      <c r="E14" s="220" t="s">
        <v>285</v>
      </c>
      <c r="F14" s="330">
        <v>350</v>
      </c>
      <c r="G14" s="102"/>
      <c r="H14" s="331">
        <f t="shared" si="0"/>
        <v>350</v>
      </c>
      <c r="I14" s="102"/>
      <c r="J14" s="255"/>
      <c r="K14" s="717"/>
      <c r="L14" s="717"/>
      <c r="M14" s="717"/>
      <c r="N14" s="727" t="s">
        <v>211</v>
      </c>
      <c r="O14" s="728"/>
      <c r="P14" s="729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2:29" ht="30" customHeight="1">
      <c r="B15" s="715"/>
      <c r="C15" s="4"/>
      <c r="D15" s="171" t="s">
        <v>212</v>
      </c>
      <c r="E15" s="221" t="s">
        <v>301</v>
      </c>
      <c r="F15" s="162">
        <v>100</v>
      </c>
      <c r="G15" s="28"/>
      <c r="H15" s="137">
        <f t="shared" si="0"/>
        <v>100</v>
      </c>
      <c r="I15" s="28"/>
      <c r="J15" s="253"/>
      <c r="K15" s="533"/>
      <c r="L15" s="533"/>
      <c r="M15" s="533"/>
      <c r="N15" s="15"/>
      <c r="O15" s="13"/>
      <c r="P15" s="8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2:29" ht="30" customHeight="1">
      <c r="B16" s="715"/>
      <c r="C16" s="4"/>
      <c r="D16" s="171" t="s">
        <v>213</v>
      </c>
      <c r="E16" s="221" t="s">
        <v>302</v>
      </c>
      <c r="F16" s="162">
        <v>200</v>
      </c>
      <c r="G16" s="28"/>
      <c r="H16" s="137">
        <f t="shared" si="0"/>
        <v>200</v>
      </c>
      <c r="I16" s="28"/>
      <c r="J16" s="253"/>
      <c r="K16" s="533"/>
      <c r="L16" s="533"/>
      <c r="M16" s="533"/>
      <c r="N16" s="15"/>
      <c r="O16" s="13"/>
      <c r="P16" s="8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2:29" ht="30" customHeight="1">
      <c r="B17" s="715"/>
      <c r="C17" s="4"/>
      <c r="D17" s="171" t="s">
        <v>214</v>
      </c>
      <c r="E17" s="221" t="s">
        <v>303</v>
      </c>
      <c r="F17" s="162">
        <v>250</v>
      </c>
      <c r="G17" s="28"/>
      <c r="H17" s="137">
        <f t="shared" si="0"/>
        <v>250</v>
      </c>
      <c r="I17" s="28"/>
      <c r="J17" s="253"/>
      <c r="K17" s="533"/>
      <c r="L17" s="533"/>
      <c r="M17" s="533"/>
      <c r="N17" s="15"/>
      <c r="O17" s="13"/>
      <c r="P17" s="8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2:29" ht="30" customHeight="1">
      <c r="B18" s="715"/>
      <c r="C18" s="4"/>
      <c r="D18" s="175" t="s">
        <v>215</v>
      </c>
      <c r="E18" s="221" t="s">
        <v>285</v>
      </c>
      <c r="F18" s="162">
        <v>450</v>
      </c>
      <c r="G18" s="28"/>
      <c r="H18" s="236">
        <f t="shared" si="0"/>
        <v>450</v>
      </c>
      <c r="I18" s="28"/>
      <c r="J18" s="253"/>
      <c r="K18" s="533"/>
      <c r="L18" s="533"/>
      <c r="M18" s="533"/>
      <c r="N18" s="15"/>
      <c r="O18" s="13"/>
      <c r="P18" s="8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2:29" ht="30" customHeight="1">
      <c r="B19" s="715"/>
      <c r="C19" s="4"/>
      <c r="D19" s="175" t="s">
        <v>216</v>
      </c>
      <c r="E19" s="221" t="s">
        <v>285</v>
      </c>
      <c r="F19" s="162">
        <v>350</v>
      </c>
      <c r="G19" s="28"/>
      <c r="H19" s="236">
        <f t="shared" si="0"/>
        <v>350</v>
      </c>
      <c r="I19" s="28"/>
      <c r="J19" s="253"/>
      <c r="K19" s="533"/>
      <c r="L19" s="533"/>
      <c r="M19" s="533"/>
      <c r="N19" s="15"/>
      <c r="O19" s="13"/>
      <c r="P19" s="8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2:29" ht="30" customHeight="1">
      <c r="B20" s="715"/>
      <c r="C20" s="4"/>
      <c r="D20" s="171" t="s">
        <v>217</v>
      </c>
      <c r="E20" s="221" t="s">
        <v>285</v>
      </c>
      <c r="F20" s="162">
        <v>1200</v>
      </c>
      <c r="G20" s="28"/>
      <c r="H20" s="236">
        <f t="shared" si="0"/>
        <v>1200</v>
      </c>
      <c r="I20" s="28"/>
      <c r="J20" s="253"/>
      <c r="K20" s="533"/>
      <c r="L20" s="533"/>
      <c r="M20" s="533"/>
      <c r="N20" s="15"/>
      <c r="O20" s="13"/>
      <c r="P20" s="8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2:29" ht="30" customHeight="1">
      <c r="B21" s="726"/>
      <c r="C21" s="176"/>
      <c r="D21" s="177" t="s">
        <v>218</v>
      </c>
      <c r="E21" s="230" t="s">
        <v>285</v>
      </c>
      <c r="F21" s="341">
        <v>1200</v>
      </c>
      <c r="G21" s="156"/>
      <c r="H21" s="342">
        <f t="shared" si="0"/>
        <v>1200</v>
      </c>
      <c r="I21" s="156"/>
      <c r="J21" s="257"/>
      <c r="K21" s="713"/>
      <c r="L21" s="713"/>
      <c r="M21" s="713"/>
      <c r="N21" s="15"/>
      <c r="O21" s="13"/>
      <c r="P21" s="8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2:29" ht="30" customHeight="1">
      <c r="B22" s="76" t="s">
        <v>219</v>
      </c>
      <c r="C22" s="76" t="s">
        <v>143</v>
      </c>
      <c r="D22" s="336" t="s">
        <v>338</v>
      </c>
      <c r="E22" s="231" t="s">
        <v>285</v>
      </c>
      <c r="F22" s="13"/>
      <c r="G22" s="32"/>
      <c r="H22" s="32"/>
      <c r="I22" s="32"/>
      <c r="J22" s="178"/>
      <c r="K22" s="734"/>
      <c r="L22" s="734"/>
      <c r="M22" s="734"/>
      <c r="N22" s="179" t="s">
        <v>220</v>
      </c>
      <c r="O22" s="13"/>
      <c r="P22" s="8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2:29" ht="30" customHeight="1">
      <c r="B23" s="180" t="s">
        <v>221</v>
      </c>
      <c r="C23" s="180" t="s">
        <v>143</v>
      </c>
      <c r="D23" s="181" t="s">
        <v>198</v>
      </c>
      <c r="E23" s="231" t="s">
        <v>283</v>
      </c>
      <c r="F23" s="183"/>
      <c r="G23" s="184"/>
      <c r="H23" s="184"/>
      <c r="I23" s="184"/>
      <c r="J23" s="185"/>
      <c r="K23" s="735"/>
      <c r="L23" s="735"/>
      <c r="M23" s="735"/>
      <c r="N23" s="15"/>
      <c r="O23" s="13"/>
      <c r="P23" s="8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30" customHeight="1">
      <c r="B24" s="128"/>
      <c r="C24" s="128"/>
      <c r="D24" s="186"/>
      <c r="E24" s="187"/>
      <c r="F24" s="186"/>
      <c r="G24" s="157"/>
      <c r="H24" s="157"/>
      <c r="I24" s="157"/>
      <c r="J24" s="157"/>
      <c r="K24" s="736"/>
      <c r="L24" s="736"/>
      <c r="M24" s="736"/>
      <c r="N24" s="15"/>
      <c r="O24" s="13"/>
      <c r="P24" s="8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2:29" ht="30" customHeight="1">
      <c r="B25" s="4"/>
      <c r="C25" s="4"/>
      <c r="D25" s="24"/>
      <c r="E25" s="22"/>
      <c r="F25" s="24"/>
      <c r="G25" s="95"/>
      <c r="H25" s="95"/>
      <c r="I25" s="95"/>
      <c r="J25" s="95"/>
      <c r="K25" s="725"/>
      <c r="L25" s="725"/>
      <c r="M25" s="725"/>
      <c r="N25" s="15"/>
      <c r="O25" s="13"/>
      <c r="P25" s="8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30" customHeight="1">
      <c r="B26" s="4"/>
      <c r="C26" s="4"/>
      <c r="D26" s="24"/>
      <c r="E26" s="22"/>
      <c r="F26" s="24"/>
      <c r="G26" s="95"/>
      <c r="H26" s="95"/>
      <c r="I26" s="95"/>
      <c r="J26" s="95"/>
      <c r="K26" s="725"/>
      <c r="L26" s="725"/>
      <c r="M26" s="725"/>
      <c r="N26" s="15"/>
      <c r="O26" s="13"/>
      <c r="P26" s="8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2:29" ht="30" customHeight="1">
      <c r="B27" s="4"/>
      <c r="C27" s="4"/>
      <c r="D27" s="24"/>
      <c r="E27" s="22"/>
      <c r="F27" s="24"/>
      <c r="G27" s="95"/>
      <c r="H27" s="95"/>
      <c r="I27" s="95"/>
      <c r="J27" s="95"/>
      <c r="K27" s="725"/>
      <c r="L27" s="725"/>
      <c r="M27" s="725"/>
      <c r="N27" s="15"/>
      <c r="O27" s="13"/>
      <c r="P27" s="8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30" customHeight="1">
      <c r="B28" s="4"/>
      <c r="C28" s="4"/>
      <c r="D28" s="24"/>
      <c r="E28" s="22"/>
      <c r="F28" s="24"/>
      <c r="G28" s="95"/>
      <c r="H28" s="95"/>
      <c r="I28" s="95"/>
      <c r="J28" s="95"/>
      <c r="K28" s="725"/>
      <c r="L28" s="725"/>
      <c r="M28" s="725"/>
      <c r="N28" s="15"/>
      <c r="O28" s="13"/>
      <c r="P28" s="8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2:29" ht="30" customHeight="1" thickBot="1">
      <c r="B29" s="15"/>
      <c r="C29" s="15"/>
      <c r="D29" s="13"/>
      <c r="E29" s="8"/>
      <c r="F29" s="13"/>
      <c r="G29" s="32"/>
      <c r="H29" s="32"/>
      <c r="I29" s="32"/>
      <c r="J29" s="32"/>
      <c r="K29" s="730"/>
      <c r="L29" s="730"/>
      <c r="M29" s="730"/>
      <c r="N29" s="530"/>
      <c r="O29" s="530"/>
      <c r="P29" s="531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2:29" ht="30" customHeight="1" thickTop="1">
      <c r="B30" s="35"/>
      <c r="C30" s="35"/>
      <c r="D30" s="36" t="str">
        <f>CONCATENATE(FIXED(COUNTA(D9:D21),0,0),"　店")</f>
        <v>13　店</v>
      </c>
      <c r="E30" s="74"/>
      <c r="F30" s="267">
        <f>SUM(F9:F29)</f>
        <v>6000</v>
      </c>
      <c r="G30" s="279"/>
      <c r="H30" s="237">
        <f>SUM(H9:H29)</f>
        <v>6000</v>
      </c>
      <c r="I30" s="37"/>
      <c r="J30" s="38">
        <f>SUM(J9:J21)</f>
        <v>0</v>
      </c>
      <c r="K30" s="731">
        <f>SUM(K9:M21)</f>
        <v>0</v>
      </c>
      <c r="L30" s="731"/>
      <c r="M30" s="731"/>
      <c r="N30" s="732"/>
      <c r="O30" s="732"/>
      <c r="P30" s="733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17:29" ht="24" customHeight="1"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2:29" ht="24" customHeight="1">
      <c r="B32" s="159" t="s">
        <v>222</v>
      </c>
      <c r="M32" s="270" t="s">
        <v>36</v>
      </c>
      <c r="N32" s="483">
        <f>F43</f>
        <v>4300</v>
      </c>
      <c r="O32" s="483"/>
      <c r="P32" s="271" t="s">
        <v>7</v>
      </c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13:29" ht="24" customHeight="1">
      <c r="M33" s="270" t="s">
        <v>37</v>
      </c>
      <c r="N33" s="712"/>
      <c r="O33" s="712"/>
      <c r="P33" s="271" t="s">
        <v>7</v>
      </c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18" customHeight="1">
      <c r="B34" s="478" t="s">
        <v>8</v>
      </c>
      <c r="C34" s="462" t="s">
        <v>351</v>
      </c>
      <c r="D34" s="463"/>
      <c r="E34" s="463"/>
      <c r="F34" s="463"/>
      <c r="G34" s="463"/>
      <c r="H34" s="463"/>
      <c r="I34" s="10" t="s">
        <v>358</v>
      </c>
      <c r="J34" s="476" t="s">
        <v>38</v>
      </c>
      <c r="K34" s="478" t="s">
        <v>349</v>
      </c>
      <c r="L34" s="479"/>
      <c r="M34" s="480"/>
      <c r="N34" s="479" t="s">
        <v>201</v>
      </c>
      <c r="O34" s="479"/>
      <c r="P34" s="480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18" customHeight="1">
      <c r="B35" s="481"/>
      <c r="C35" s="462" t="s">
        <v>41</v>
      </c>
      <c r="D35" s="463"/>
      <c r="E35" s="464"/>
      <c r="F35" s="251" t="s">
        <v>348</v>
      </c>
      <c r="G35" s="251" t="s">
        <v>10</v>
      </c>
      <c r="H35" s="251" t="s">
        <v>11</v>
      </c>
      <c r="I35" s="10" t="s">
        <v>353</v>
      </c>
      <c r="J35" s="477"/>
      <c r="K35" s="481"/>
      <c r="L35" s="482"/>
      <c r="M35" s="477"/>
      <c r="N35" s="482"/>
      <c r="O35" s="482"/>
      <c r="P35" s="47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2:29" ht="24.75" customHeight="1">
      <c r="B36" s="44"/>
      <c r="C36" s="42" t="s">
        <v>223</v>
      </c>
      <c r="D36" s="68" t="s">
        <v>224</v>
      </c>
      <c r="E36" s="220" t="s">
        <v>304</v>
      </c>
      <c r="F36" s="17">
        <v>1850</v>
      </c>
      <c r="G36" s="19"/>
      <c r="H36" s="332">
        <f>F36</f>
        <v>1850</v>
      </c>
      <c r="I36" s="19"/>
      <c r="J36" s="252"/>
      <c r="K36" s="737"/>
      <c r="L36" s="738"/>
      <c r="M36" s="739"/>
      <c r="N36" s="740" t="s">
        <v>225</v>
      </c>
      <c r="O36" s="741"/>
      <c r="P36" s="742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:29" ht="24.75" customHeight="1">
      <c r="B37" s="95"/>
      <c r="C37" s="188" t="s">
        <v>223</v>
      </c>
      <c r="D37" s="189" t="s">
        <v>226</v>
      </c>
      <c r="E37" s="221" t="s">
        <v>304</v>
      </c>
      <c r="F37" s="25">
        <v>2450</v>
      </c>
      <c r="G37" s="28"/>
      <c r="H37" s="137">
        <f>F37</f>
        <v>2450</v>
      </c>
      <c r="I37" s="28"/>
      <c r="J37" s="253"/>
      <c r="K37" s="743"/>
      <c r="L37" s="744"/>
      <c r="M37" s="745"/>
      <c r="N37" s="513"/>
      <c r="O37" s="514"/>
      <c r="P37" s="515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</row>
    <row r="38" spans="2:29" ht="24.75" customHeight="1">
      <c r="B38" s="32"/>
      <c r="C38" s="13"/>
      <c r="D38" s="13"/>
      <c r="E38" s="13"/>
      <c r="F38" s="32"/>
      <c r="G38" s="32"/>
      <c r="H38" s="32"/>
      <c r="I38" s="32"/>
      <c r="J38" s="32"/>
      <c r="K38" s="649"/>
      <c r="L38" s="650"/>
      <c r="M38" s="651"/>
      <c r="N38" s="513"/>
      <c r="O38" s="514"/>
      <c r="P38" s="515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</row>
    <row r="39" spans="2:29" ht="24.75" customHeight="1">
      <c r="B39" s="95"/>
      <c r="C39" s="24"/>
      <c r="D39" s="24"/>
      <c r="E39" s="24"/>
      <c r="F39" s="95"/>
      <c r="G39" s="95"/>
      <c r="H39" s="95"/>
      <c r="I39" s="95"/>
      <c r="J39" s="95"/>
      <c r="K39" s="649"/>
      <c r="L39" s="650"/>
      <c r="M39" s="651"/>
      <c r="N39" s="513"/>
      <c r="O39" s="514"/>
      <c r="P39" s="515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2:29" ht="24.75" customHeight="1">
      <c r="B40" s="95"/>
      <c r="C40" s="24"/>
      <c r="D40" s="24"/>
      <c r="E40" s="24"/>
      <c r="F40" s="95"/>
      <c r="G40" s="95"/>
      <c r="H40" s="95"/>
      <c r="I40" s="95"/>
      <c r="J40" s="95"/>
      <c r="K40" s="649"/>
      <c r="L40" s="650"/>
      <c r="M40" s="651"/>
      <c r="N40" s="513"/>
      <c r="O40" s="514"/>
      <c r="P40" s="515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2:29" ht="24.75" customHeight="1">
      <c r="B41" s="95"/>
      <c r="C41" s="24"/>
      <c r="D41" s="24"/>
      <c r="E41" s="24"/>
      <c r="F41" s="95"/>
      <c r="G41" s="95"/>
      <c r="H41" s="95"/>
      <c r="I41" s="95"/>
      <c r="J41" s="95"/>
      <c r="K41" s="649"/>
      <c r="L41" s="650"/>
      <c r="M41" s="651"/>
      <c r="N41" s="513"/>
      <c r="O41" s="514"/>
      <c r="P41" s="515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2:29" ht="24.75" customHeight="1" thickBot="1">
      <c r="B42" s="190"/>
      <c r="C42" s="13"/>
      <c r="D42" s="13"/>
      <c r="E42" s="13"/>
      <c r="F42" s="32"/>
      <c r="G42" s="32"/>
      <c r="H42" s="32"/>
      <c r="I42" s="32"/>
      <c r="J42" s="32"/>
      <c r="K42" s="632"/>
      <c r="L42" s="633"/>
      <c r="M42" s="634"/>
      <c r="N42" s="529"/>
      <c r="O42" s="530"/>
      <c r="P42" s="531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2:29" ht="24.75" customHeight="1" thickTop="1">
      <c r="B43" s="37"/>
      <c r="C43" s="34"/>
      <c r="D43" s="36" t="str">
        <f>CONCATENATE(FIXED(COUNTA(D36:D37),0,0),"　店")</f>
        <v>2　店</v>
      </c>
      <c r="E43" s="34"/>
      <c r="F43" s="216">
        <f>SUM(F36:F42)</f>
        <v>4300</v>
      </c>
      <c r="G43" s="279"/>
      <c r="H43" s="237">
        <f>SUM(H36:H42)</f>
        <v>4300</v>
      </c>
      <c r="I43" s="37"/>
      <c r="J43" s="38">
        <f>SUM(J36:J37)</f>
        <v>0</v>
      </c>
      <c r="K43" s="516">
        <f>SUM(K36:M37)</f>
        <v>0</v>
      </c>
      <c r="L43" s="517"/>
      <c r="M43" s="518"/>
      <c r="N43" s="34"/>
      <c r="O43" s="34"/>
      <c r="P43" s="74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spans="2:29" ht="13.5" customHeight="1">
      <c r="B44" s="13"/>
      <c r="C44" s="13"/>
      <c r="D44" s="420"/>
      <c r="E44" s="13"/>
      <c r="F44" s="18"/>
      <c r="G44" s="424"/>
      <c r="H44" s="411"/>
      <c r="I44" s="13"/>
      <c r="J44" s="118"/>
      <c r="K44" s="73"/>
      <c r="L44" s="73"/>
      <c r="M44" s="73"/>
      <c r="N44" s="13"/>
      <c r="O44" s="13"/>
      <c r="P44" s="13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</row>
    <row r="45" spans="2:29" ht="17.25" customHeight="1">
      <c r="B45" s="393" t="s">
        <v>384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</row>
    <row r="46" spans="2:29" ht="13.5" customHeight="1">
      <c r="B46" s="404" t="s">
        <v>386</v>
      </c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</row>
    <row r="47" spans="2:29" ht="13.5">
      <c r="B47" s="404" t="s">
        <v>387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</row>
    <row r="48" spans="2:29" ht="13.5" customHeight="1">
      <c r="B48" s="393" t="s">
        <v>388</v>
      </c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</row>
    <row r="49" spans="2:29" ht="13.5">
      <c r="B49" s="404" t="s">
        <v>389</v>
      </c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spans="2:29" ht="13.5">
      <c r="B50" s="393" t="s">
        <v>385</v>
      </c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</row>
    <row r="51" spans="2:29" ht="13.5"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</row>
  </sheetData>
  <sheetProtection password="CC41" sheet="1"/>
  <mergeCells count="68">
    <mergeCell ref="K42:M42"/>
    <mergeCell ref="N42:P42"/>
    <mergeCell ref="K43:M43"/>
    <mergeCell ref="K39:M39"/>
    <mergeCell ref="N39:P39"/>
    <mergeCell ref="K40:M40"/>
    <mergeCell ref="N40:P40"/>
    <mergeCell ref="K41:M41"/>
    <mergeCell ref="N41:P41"/>
    <mergeCell ref="K36:M36"/>
    <mergeCell ref="N36:P36"/>
    <mergeCell ref="K37:M37"/>
    <mergeCell ref="N37:P37"/>
    <mergeCell ref="K38:M38"/>
    <mergeCell ref="N38:P38"/>
    <mergeCell ref="B34:B35"/>
    <mergeCell ref="J34:J35"/>
    <mergeCell ref="K34:M35"/>
    <mergeCell ref="N34:P35"/>
    <mergeCell ref="N32:O32"/>
    <mergeCell ref="N33:O33"/>
    <mergeCell ref="C35:E35"/>
    <mergeCell ref="C34:H34"/>
    <mergeCell ref="K28:M28"/>
    <mergeCell ref="K29:M29"/>
    <mergeCell ref="N29:P29"/>
    <mergeCell ref="K30:M30"/>
    <mergeCell ref="N30:P30"/>
    <mergeCell ref="K22:M22"/>
    <mergeCell ref="K23:M23"/>
    <mergeCell ref="K24:M24"/>
    <mergeCell ref="K25:M25"/>
    <mergeCell ref="K26:M26"/>
    <mergeCell ref="K27:M27"/>
    <mergeCell ref="B14:B21"/>
    <mergeCell ref="K14:M14"/>
    <mergeCell ref="N14:P14"/>
    <mergeCell ref="K15:M15"/>
    <mergeCell ref="K16:M16"/>
    <mergeCell ref="K17:M17"/>
    <mergeCell ref="K18:M18"/>
    <mergeCell ref="K19:M19"/>
    <mergeCell ref="K20:M20"/>
    <mergeCell ref="K21:M21"/>
    <mergeCell ref="B9:B13"/>
    <mergeCell ref="K9:M9"/>
    <mergeCell ref="N9:P9"/>
    <mergeCell ref="K10:M10"/>
    <mergeCell ref="N10:P10"/>
    <mergeCell ref="K11:M11"/>
    <mergeCell ref="K12:M12"/>
    <mergeCell ref="K13:M13"/>
    <mergeCell ref="N13:P13"/>
    <mergeCell ref="B7:B8"/>
    <mergeCell ref="J7:J8"/>
    <mergeCell ref="K7:M8"/>
    <mergeCell ref="N7:P8"/>
    <mergeCell ref="N5:O5"/>
    <mergeCell ref="N6:O6"/>
    <mergeCell ref="C8:E8"/>
    <mergeCell ref="C7:H7"/>
    <mergeCell ref="C2:E2"/>
    <mergeCell ref="G2:H2"/>
    <mergeCell ref="J2:L2"/>
    <mergeCell ref="N2:P2"/>
    <mergeCell ref="C3:H3"/>
    <mergeCell ref="K3:L3"/>
    <mergeCell ref="M3:O3"/>
  </mergeCells>
  <dataValidations count="1">
    <dataValidation operator="lessThanOrEqual" allowBlank="1" showInputMessage="1" showErrorMessage="1" sqref="B45:B50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1"/>
  <headerFooter alignWithMargins="0">
    <oddFooter>&amp;R2020年6月現在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C37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1.37890625" style="1" customWidth="1"/>
    <col min="2" max="2" width="9.125" style="1" customWidth="1"/>
    <col min="3" max="3" width="3.625" style="1" customWidth="1"/>
    <col min="4" max="4" width="10.50390625" style="1" customWidth="1"/>
    <col min="5" max="6" width="3.00390625" style="1" customWidth="1"/>
    <col min="7" max="7" width="8.125" style="1" customWidth="1"/>
    <col min="8" max="8" width="2.625" style="1" customWidth="1"/>
    <col min="9" max="9" width="8.125" style="1" customWidth="1"/>
    <col min="10" max="10" width="2.25390625" style="1" customWidth="1"/>
    <col min="11" max="11" width="8.125" style="1" customWidth="1"/>
    <col min="12" max="12" width="9.625" style="1" customWidth="1"/>
    <col min="13" max="13" width="13.75390625" style="1" customWidth="1"/>
    <col min="14" max="15" width="5.375" style="1" customWidth="1"/>
    <col min="16" max="16" width="3.00390625" style="1" customWidth="1"/>
    <col min="17" max="17" width="7.00390625" style="1" bestFit="1" customWidth="1"/>
    <col min="18" max="18" width="5.75390625" style="1" customWidth="1"/>
    <col min="19" max="19" width="7.00390625" style="1" customWidth="1"/>
    <col min="20" max="20" width="8.25390625" style="1" customWidth="1"/>
    <col min="21" max="16384" width="9.00390625" style="1" customWidth="1"/>
  </cols>
  <sheetData>
    <row r="1" ht="3.75" customHeight="1"/>
    <row r="2" spans="2:29" ht="40.5" customHeight="1">
      <c r="B2" s="7" t="s">
        <v>185</v>
      </c>
      <c r="C2" s="758"/>
      <c r="D2" s="758"/>
      <c r="E2" s="758"/>
      <c r="F2" s="759"/>
      <c r="G2" s="7" t="s">
        <v>34</v>
      </c>
      <c r="H2" s="758"/>
      <c r="I2" s="758"/>
      <c r="J2" s="758"/>
      <c r="K2" s="759"/>
      <c r="L2" s="7" t="s">
        <v>2</v>
      </c>
      <c r="M2" s="779"/>
      <c r="N2" s="779"/>
      <c r="O2" s="779"/>
      <c r="P2" s="780"/>
      <c r="Q2" s="7" t="s">
        <v>186</v>
      </c>
      <c r="R2" s="706"/>
      <c r="S2" s="706"/>
      <c r="T2" s="707"/>
      <c r="U2" s="407"/>
      <c r="V2" s="407"/>
      <c r="W2" s="407"/>
      <c r="X2" s="407"/>
      <c r="Y2" s="407"/>
      <c r="Z2" s="407"/>
      <c r="AA2" s="407"/>
      <c r="AB2" s="407"/>
      <c r="AC2" s="407"/>
    </row>
    <row r="3" spans="2:29" ht="40.5" customHeight="1">
      <c r="B3" s="7" t="s">
        <v>5</v>
      </c>
      <c r="C3" s="771"/>
      <c r="D3" s="771"/>
      <c r="E3" s="771"/>
      <c r="F3" s="771"/>
      <c r="G3" s="771"/>
      <c r="H3" s="771"/>
      <c r="I3" s="771"/>
      <c r="J3" s="771"/>
      <c r="K3" s="772"/>
      <c r="L3" s="7" t="s">
        <v>3</v>
      </c>
      <c r="M3" s="764"/>
      <c r="N3" s="765"/>
      <c r="O3" s="766" t="s">
        <v>6</v>
      </c>
      <c r="P3" s="767"/>
      <c r="Q3" s="768">
        <f>SUM(M29:P29)</f>
        <v>0</v>
      </c>
      <c r="R3" s="768"/>
      <c r="S3" s="768"/>
      <c r="T3" s="158" t="s">
        <v>7</v>
      </c>
      <c r="U3" s="407"/>
      <c r="V3" s="407"/>
      <c r="W3" s="407"/>
      <c r="X3" s="407"/>
      <c r="Y3" s="407"/>
      <c r="Z3" s="407"/>
      <c r="AA3" s="407"/>
      <c r="AB3" s="407"/>
      <c r="AC3" s="407"/>
    </row>
    <row r="4" spans="21:29" ht="28.5" customHeight="1">
      <c r="U4" s="407"/>
      <c r="V4" s="407"/>
      <c r="W4" s="407"/>
      <c r="X4" s="407"/>
      <c r="Y4" s="407"/>
      <c r="Z4" s="407"/>
      <c r="AA4" s="407"/>
      <c r="AB4" s="407"/>
      <c r="AC4" s="407"/>
    </row>
    <row r="5" spans="2:29" ht="24" customHeight="1">
      <c r="B5" s="159" t="s">
        <v>187</v>
      </c>
      <c r="M5" s="273"/>
      <c r="N5" s="273"/>
      <c r="O5" s="762" t="s">
        <v>188</v>
      </c>
      <c r="P5" s="762"/>
      <c r="Q5" s="760">
        <f>F29</f>
        <v>29450</v>
      </c>
      <c r="R5" s="760"/>
      <c r="S5" s="760"/>
      <c r="T5" s="272" t="s">
        <v>7</v>
      </c>
      <c r="U5" s="407"/>
      <c r="V5" s="407"/>
      <c r="W5" s="407"/>
      <c r="X5" s="407"/>
      <c r="Y5" s="407"/>
      <c r="Z5" s="407"/>
      <c r="AA5" s="407"/>
      <c r="AB5" s="407"/>
      <c r="AC5" s="407"/>
    </row>
    <row r="6" spans="2:29" ht="24" customHeight="1">
      <c r="B6" s="160"/>
      <c r="M6" s="273"/>
      <c r="N6" s="273"/>
      <c r="O6" s="763" t="s">
        <v>37</v>
      </c>
      <c r="P6" s="763"/>
      <c r="Q6" s="761">
        <f>J29</f>
        <v>29450</v>
      </c>
      <c r="R6" s="761"/>
      <c r="S6" s="761"/>
      <c r="T6" s="272" t="s">
        <v>7</v>
      </c>
      <c r="U6" s="407"/>
      <c r="V6" s="407"/>
      <c r="W6" s="407"/>
      <c r="X6" s="407"/>
      <c r="Y6" s="407"/>
      <c r="Z6" s="407"/>
      <c r="AA6" s="407"/>
      <c r="AB6" s="407"/>
      <c r="AC6" s="407"/>
    </row>
    <row r="7" spans="2:29" ht="17.25" customHeight="1">
      <c r="B7" s="507" t="s">
        <v>8</v>
      </c>
      <c r="C7" s="462" t="s">
        <v>351</v>
      </c>
      <c r="D7" s="492"/>
      <c r="E7" s="492"/>
      <c r="F7" s="492"/>
      <c r="G7" s="492"/>
      <c r="H7" s="492"/>
      <c r="I7" s="492"/>
      <c r="J7" s="492"/>
      <c r="K7" s="492"/>
      <c r="L7" s="251" t="s">
        <v>358</v>
      </c>
      <c r="M7" s="476" t="s">
        <v>38</v>
      </c>
      <c r="N7" s="478" t="s">
        <v>357</v>
      </c>
      <c r="O7" s="479"/>
      <c r="P7" s="480"/>
      <c r="Q7" s="479" t="s">
        <v>40</v>
      </c>
      <c r="R7" s="479"/>
      <c r="S7" s="479"/>
      <c r="T7" s="480"/>
      <c r="U7" s="407"/>
      <c r="V7" s="407"/>
      <c r="W7" s="407"/>
      <c r="X7" s="407"/>
      <c r="Y7" s="407"/>
      <c r="Z7" s="407"/>
      <c r="AA7" s="407"/>
      <c r="AB7" s="407"/>
      <c r="AC7" s="407"/>
    </row>
    <row r="8" spans="2:29" ht="17.25" customHeight="1">
      <c r="B8" s="508"/>
      <c r="C8" s="462" t="s">
        <v>41</v>
      </c>
      <c r="D8" s="463"/>
      <c r="E8" s="464"/>
      <c r="F8" s="462" t="s">
        <v>348</v>
      </c>
      <c r="G8" s="464"/>
      <c r="H8" s="462" t="s">
        <v>189</v>
      </c>
      <c r="I8" s="464"/>
      <c r="J8" s="462" t="s">
        <v>11</v>
      </c>
      <c r="K8" s="464"/>
      <c r="L8" s="10" t="s">
        <v>353</v>
      </c>
      <c r="M8" s="509"/>
      <c r="N8" s="510"/>
      <c r="O8" s="511"/>
      <c r="P8" s="512"/>
      <c r="Q8" s="511"/>
      <c r="R8" s="511"/>
      <c r="S8" s="511"/>
      <c r="T8" s="512"/>
      <c r="U8" s="407"/>
      <c r="V8" s="407"/>
      <c r="W8" s="407"/>
      <c r="X8" s="407"/>
      <c r="Y8" s="407"/>
      <c r="Z8" s="407"/>
      <c r="AA8" s="407"/>
      <c r="AB8" s="407"/>
      <c r="AC8" s="407"/>
    </row>
    <row r="9" spans="2:29" ht="26.25" customHeight="1">
      <c r="B9" s="15"/>
      <c r="C9" s="2"/>
      <c r="D9" s="43" t="s">
        <v>190</v>
      </c>
      <c r="E9" s="220" t="s">
        <v>281</v>
      </c>
      <c r="F9" s="15"/>
      <c r="G9" s="353">
        <v>2250</v>
      </c>
      <c r="H9" s="756"/>
      <c r="I9" s="757"/>
      <c r="J9" s="432"/>
      <c r="K9" s="353">
        <f>G9</f>
        <v>2250</v>
      </c>
      <c r="L9" s="447"/>
      <c r="M9" s="252"/>
      <c r="N9" s="773"/>
      <c r="O9" s="774"/>
      <c r="P9" s="775"/>
      <c r="Q9" s="526"/>
      <c r="R9" s="526"/>
      <c r="S9" s="526"/>
      <c r="T9" s="527"/>
      <c r="U9" s="407"/>
      <c r="V9" s="407"/>
      <c r="W9" s="407"/>
      <c r="X9" s="407"/>
      <c r="Y9" s="407"/>
      <c r="Z9" s="407"/>
      <c r="AA9" s="407"/>
      <c r="AB9" s="407"/>
      <c r="AC9" s="407"/>
    </row>
    <row r="10" spans="2:29" ht="26.25" customHeight="1">
      <c r="B10" s="4"/>
      <c r="C10" s="4"/>
      <c r="D10" s="55" t="s">
        <v>191</v>
      </c>
      <c r="E10" s="221" t="s">
        <v>281</v>
      </c>
      <c r="F10" s="4"/>
      <c r="G10" s="161">
        <v>2050</v>
      </c>
      <c r="H10" s="756"/>
      <c r="I10" s="757"/>
      <c r="J10" s="163"/>
      <c r="K10" s="161">
        <f aca="true" t="shared" si="0" ref="K10:K16">G10</f>
        <v>2050</v>
      </c>
      <c r="L10" s="57"/>
      <c r="M10" s="253"/>
      <c r="N10" s="776"/>
      <c r="O10" s="777"/>
      <c r="P10" s="778"/>
      <c r="Q10" s="514"/>
      <c r="R10" s="514"/>
      <c r="S10" s="514"/>
      <c r="T10" s="515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2:29" ht="26.25" customHeight="1">
      <c r="B11" s="4"/>
      <c r="C11" s="4"/>
      <c r="D11" s="55" t="s">
        <v>192</v>
      </c>
      <c r="E11" s="221" t="s">
        <v>281</v>
      </c>
      <c r="F11" s="4"/>
      <c r="G11" s="161">
        <v>2300</v>
      </c>
      <c r="H11" s="756"/>
      <c r="I11" s="757"/>
      <c r="J11" s="163"/>
      <c r="K11" s="161">
        <f t="shared" si="0"/>
        <v>2300</v>
      </c>
      <c r="L11" s="57"/>
      <c r="M11" s="253"/>
      <c r="N11" s="776"/>
      <c r="O11" s="777"/>
      <c r="P11" s="778"/>
      <c r="Q11" s="514"/>
      <c r="R11" s="514"/>
      <c r="S11" s="514"/>
      <c r="T11" s="515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2:29" ht="26.25" customHeight="1">
      <c r="B12" s="4"/>
      <c r="C12" s="4"/>
      <c r="D12" s="55" t="s">
        <v>193</v>
      </c>
      <c r="E12" s="221" t="s">
        <v>281</v>
      </c>
      <c r="F12" s="4"/>
      <c r="G12" s="161">
        <v>1950</v>
      </c>
      <c r="H12" s="756"/>
      <c r="I12" s="757"/>
      <c r="J12" s="163"/>
      <c r="K12" s="161">
        <f t="shared" si="0"/>
        <v>1950</v>
      </c>
      <c r="L12" s="57"/>
      <c r="M12" s="253"/>
      <c r="N12" s="776"/>
      <c r="O12" s="777"/>
      <c r="P12" s="778"/>
      <c r="Q12" s="514"/>
      <c r="R12" s="514"/>
      <c r="S12" s="514"/>
      <c r="T12" s="515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2:29" ht="26.25" customHeight="1">
      <c r="B13" s="4"/>
      <c r="C13" s="4"/>
      <c r="D13" s="55" t="s">
        <v>194</v>
      </c>
      <c r="E13" s="221" t="s">
        <v>281</v>
      </c>
      <c r="F13" s="4"/>
      <c r="G13" s="161">
        <v>2050</v>
      </c>
      <c r="H13" s="756"/>
      <c r="I13" s="757"/>
      <c r="J13" s="163"/>
      <c r="K13" s="161">
        <f t="shared" si="0"/>
        <v>2050</v>
      </c>
      <c r="L13" s="57"/>
      <c r="M13" s="253"/>
      <c r="N13" s="776"/>
      <c r="O13" s="777"/>
      <c r="P13" s="778"/>
      <c r="Q13" s="514"/>
      <c r="R13" s="514"/>
      <c r="S13" s="514"/>
      <c r="T13" s="515"/>
      <c r="U13" s="407"/>
      <c r="V13" s="407"/>
      <c r="W13" s="407"/>
      <c r="X13" s="407"/>
      <c r="Y13" s="407"/>
      <c r="Z13" s="407"/>
      <c r="AA13" s="407"/>
      <c r="AB13" s="407"/>
      <c r="AC13" s="407"/>
    </row>
    <row r="14" spans="2:29" ht="26.25" customHeight="1">
      <c r="B14" s="4"/>
      <c r="C14" s="4"/>
      <c r="D14" s="55" t="s">
        <v>195</v>
      </c>
      <c r="E14" s="221" t="s">
        <v>281</v>
      </c>
      <c r="F14" s="4"/>
      <c r="G14" s="161">
        <v>3050</v>
      </c>
      <c r="H14" s="756"/>
      <c r="I14" s="757"/>
      <c r="J14" s="163"/>
      <c r="K14" s="161">
        <f t="shared" si="0"/>
        <v>3050</v>
      </c>
      <c r="L14" s="57"/>
      <c r="M14" s="253"/>
      <c r="N14" s="776"/>
      <c r="O14" s="777"/>
      <c r="P14" s="778"/>
      <c r="Q14" s="514"/>
      <c r="R14" s="514"/>
      <c r="S14" s="514"/>
      <c r="T14" s="515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2:29" ht="26.25" customHeight="1">
      <c r="B15" s="4"/>
      <c r="C15" s="4"/>
      <c r="D15" s="55" t="s">
        <v>196</v>
      </c>
      <c r="E15" s="221" t="s">
        <v>284</v>
      </c>
      <c r="F15" s="4"/>
      <c r="G15" s="161">
        <v>3600</v>
      </c>
      <c r="H15" s="756"/>
      <c r="I15" s="757"/>
      <c r="J15" s="163"/>
      <c r="K15" s="161">
        <f t="shared" si="0"/>
        <v>3600</v>
      </c>
      <c r="L15" s="57"/>
      <c r="M15" s="253"/>
      <c r="N15" s="776"/>
      <c r="O15" s="777"/>
      <c r="P15" s="778"/>
      <c r="Q15" s="514"/>
      <c r="R15" s="514"/>
      <c r="S15" s="514"/>
      <c r="T15" s="515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2:29" ht="26.25" customHeight="1">
      <c r="B16" s="4"/>
      <c r="C16" s="4"/>
      <c r="D16" s="55" t="s">
        <v>369</v>
      </c>
      <c r="E16" s="221" t="s">
        <v>370</v>
      </c>
      <c r="F16" s="4"/>
      <c r="G16" s="161">
        <v>1750</v>
      </c>
      <c r="H16" s="756"/>
      <c r="I16" s="757"/>
      <c r="J16" s="163"/>
      <c r="K16" s="161">
        <f t="shared" si="0"/>
        <v>1750</v>
      </c>
      <c r="L16" s="57"/>
      <c r="M16" s="253"/>
      <c r="N16" s="776"/>
      <c r="O16" s="777"/>
      <c r="P16" s="778"/>
      <c r="Q16" s="514"/>
      <c r="R16" s="514"/>
      <c r="S16" s="514"/>
      <c r="T16" s="515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2:29" ht="26.25" customHeight="1">
      <c r="B17" s="4"/>
      <c r="C17" s="4"/>
      <c r="D17" s="55"/>
      <c r="E17" s="221"/>
      <c r="F17" s="4"/>
      <c r="G17" s="161"/>
      <c r="H17" s="162"/>
      <c r="I17" s="162"/>
      <c r="J17" s="163"/>
      <c r="K17" s="161"/>
      <c r="L17" s="27"/>
      <c r="M17" s="360"/>
      <c r="N17" s="569"/>
      <c r="O17" s="570"/>
      <c r="P17" s="571"/>
      <c r="Q17" s="514"/>
      <c r="R17" s="514"/>
      <c r="S17" s="514"/>
      <c r="T17" s="515"/>
      <c r="U17" s="407"/>
      <c r="V17" s="407"/>
      <c r="W17" s="407"/>
      <c r="X17" s="407"/>
      <c r="Y17" s="407"/>
      <c r="Z17" s="407"/>
      <c r="AA17" s="407"/>
      <c r="AB17" s="407"/>
      <c r="AC17" s="407"/>
    </row>
    <row r="18" spans="2:29" ht="26.25" customHeight="1">
      <c r="B18" s="4"/>
      <c r="C18" s="4"/>
      <c r="D18" s="55"/>
      <c r="E18" s="221"/>
      <c r="F18" s="4"/>
      <c r="G18" s="161"/>
      <c r="H18" s="162"/>
      <c r="I18" s="162"/>
      <c r="J18" s="163"/>
      <c r="K18" s="161"/>
      <c r="L18" s="27"/>
      <c r="M18" s="360"/>
      <c r="N18" s="569"/>
      <c r="O18" s="570"/>
      <c r="P18" s="571"/>
      <c r="Q18" s="514"/>
      <c r="R18" s="514"/>
      <c r="S18" s="514"/>
      <c r="T18" s="515"/>
      <c r="U18" s="407"/>
      <c r="V18" s="407"/>
      <c r="W18" s="407"/>
      <c r="X18" s="407"/>
      <c r="Y18" s="407"/>
      <c r="Z18" s="407"/>
      <c r="AA18" s="407"/>
      <c r="AB18" s="407"/>
      <c r="AC18" s="407"/>
    </row>
    <row r="19" spans="2:29" ht="26.25" customHeight="1">
      <c r="B19" s="4"/>
      <c r="C19" s="4"/>
      <c r="D19" s="55"/>
      <c r="E19" s="24"/>
      <c r="F19" s="4"/>
      <c r="G19" s="161"/>
      <c r="H19" s="162"/>
      <c r="I19" s="162"/>
      <c r="J19" s="163"/>
      <c r="K19" s="161"/>
      <c r="L19" s="106"/>
      <c r="M19" s="363"/>
      <c r="N19" s="781"/>
      <c r="O19" s="782"/>
      <c r="P19" s="783"/>
      <c r="Q19" s="784"/>
      <c r="R19" s="784"/>
      <c r="S19" s="784"/>
      <c r="T19" s="784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2:29" ht="12.75" customHeight="1">
      <c r="B20" s="785"/>
      <c r="C20" s="787"/>
      <c r="D20" s="789" t="s">
        <v>197</v>
      </c>
      <c r="E20" s="791" t="s">
        <v>284</v>
      </c>
      <c r="F20" s="793" t="s">
        <v>326</v>
      </c>
      <c r="G20" s="769">
        <v>2800</v>
      </c>
      <c r="H20" s="748"/>
      <c r="I20" s="749"/>
      <c r="J20" s="810"/>
      <c r="K20" s="769">
        <f aca="true" t="shared" si="1" ref="K20:K25">G20</f>
        <v>2800</v>
      </c>
      <c r="L20" s="808"/>
      <c r="M20" s="795"/>
      <c r="N20" s="799"/>
      <c r="O20" s="800"/>
      <c r="P20" s="801"/>
      <c r="Q20" s="797" t="s">
        <v>365</v>
      </c>
      <c r="R20" s="797"/>
      <c r="S20" s="797"/>
      <c r="T20" s="79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2:29" ht="12.75" customHeight="1">
      <c r="B21" s="786"/>
      <c r="C21" s="788"/>
      <c r="D21" s="790"/>
      <c r="E21" s="792"/>
      <c r="F21" s="794"/>
      <c r="G21" s="770"/>
      <c r="H21" s="750"/>
      <c r="I21" s="751"/>
      <c r="J21" s="811"/>
      <c r="K21" s="770">
        <f t="shared" si="1"/>
        <v>0</v>
      </c>
      <c r="L21" s="809"/>
      <c r="M21" s="796"/>
      <c r="N21" s="802"/>
      <c r="O21" s="803"/>
      <c r="P21" s="804"/>
      <c r="Q21" s="798" t="s">
        <v>393</v>
      </c>
      <c r="R21" s="798"/>
      <c r="S21" s="798"/>
      <c r="T21" s="798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2:29" ht="13.5" customHeight="1">
      <c r="B22" s="785"/>
      <c r="C22" s="787"/>
      <c r="D22" s="789" t="s">
        <v>198</v>
      </c>
      <c r="E22" s="791" t="s">
        <v>283</v>
      </c>
      <c r="F22" s="793" t="s">
        <v>325</v>
      </c>
      <c r="G22" s="769">
        <v>3250</v>
      </c>
      <c r="H22" s="752"/>
      <c r="I22" s="753"/>
      <c r="J22" s="810"/>
      <c r="K22" s="769">
        <f t="shared" si="1"/>
        <v>3250</v>
      </c>
      <c r="L22" s="815"/>
      <c r="M22" s="795"/>
      <c r="N22" s="799"/>
      <c r="O22" s="800"/>
      <c r="P22" s="801"/>
      <c r="Q22" s="805" t="s">
        <v>398</v>
      </c>
      <c r="R22" s="806"/>
      <c r="S22" s="806"/>
      <c r="T22" s="807"/>
      <c r="U22" s="407"/>
      <c r="V22" s="407"/>
      <c r="W22" s="407"/>
      <c r="X22" s="407"/>
      <c r="Y22" s="407"/>
      <c r="Z22" s="407"/>
      <c r="AA22" s="407"/>
      <c r="AB22" s="407"/>
      <c r="AC22" s="407"/>
    </row>
    <row r="23" spans="2:29" ht="13.5" customHeight="1">
      <c r="B23" s="786"/>
      <c r="C23" s="788"/>
      <c r="D23" s="790"/>
      <c r="E23" s="792"/>
      <c r="F23" s="794"/>
      <c r="G23" s="770"/>
      <c r="H23" s="754"/>
      <c r="I23" s="755"/>
      <c r="J23" s="811"/>
      <c r="K23" s="770">
        <f t="shared" si="1"/>
        <v>0</v>
      </c>
      <c r="L23" s="809"/>
      <c r="M23" s="796"/>
      <c r="N23" s="802"/>
      <c r="O23" s="803"/>
      <c r="P23" s="804"/>
      <c r="Q23" s="805"/>
      <c r="R23" s="806"/>
      <c r="S23" s="806"/>
      <c r="T23" s="8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2:29" ht="25.5" customHeight="1">
      <c r="B24" s="87" t="s">
        <v>199</v>
      </c>
      <c r="C24" s="248"/>
      <c r="D24" s="55" t="s">
        <v>338</v>
      </c>
      <c r="E24" s="221" t="s">
        <v>285</v>
      </c>
      <c r="F24" s="344"/>
      <c r="G24" s="161">
        <v>2100</v>
      </c>
      <c r="H24" s="756"/>
      <c r="I24" s="757"/>
      <c r="J24" s="163"/>
      <c r="K24" s="161">
        <f t="shared" si="1"/>
        <v>2100</v>
      </c>
      <c r="L24" s="28"/>
      <c r="M24" s="253"/>
      <c r="N24" s="776"/>
      <c r="O24" s="777"/>
      <c r="P24" s="778"/>
      <c r="Q24" s="812"/>
      <c r="R24" s="813"/>
      <c r="S24" s="813"/>
      <c r="T24" s="814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2:29" ht="26.25" customHeight="1">
      <c r="B25" s="333" t="s">
        <v>418</v>
      </c>
      <c r="C25" s="4"/>
      <c r="D25" s="55" t="s">
        <v>339</v>
      </c>
      <c r="E25" s="334" t="s">
        <v>341</v>
      </c>
      <c r="F25" s="4"/>
      <c r="G25" s="161">
        <v>2300</v>
      </c>
      <c r="H25" s="746"/>
      <c r="I25" s="747"/>
      <c r="J25" s="4"/>
      <c r="K25" s="161">
        <f t="shared" si="1"/>
        <v>2300</v>
      </c>
      <c r="L25" s="28"/>
      <c r="M25" s="253"/>
      <c r="N25" s="776"/>
      <c r="O25" s="777"/>
      <c r="P25" s="778"/>
      <c r="Q25" s="812" t="s">
        <v>417</v>
      </c>
      <c r="R25" s="813"/>
      <c r="S25" s="813"/>
      <c r="T25" s="814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2:29" ht="26.25" customHeight="1">
      <c r="B26" s="4"/>
      <c r="C26" s="4"/>
      <c r="D26" s="24"/>
      <c r="E26" s="24"/>
      <c r="F26" s="4"/>
      <c r="G26" s="22"/>
      <c r="H26" s="24"/>
      <c r="I26" s="24"/>
      <c r="J26" s="4"/>
      <c r="K26" s="22"/>
      <c r="L26" s="24"/>
      <c r="M26" s="95"/>
      <c r="N26" s="816"/>
      <c r="O26" s="816"/>
      <c r="P26" s="816"/>
      <c r="Q26" s="817" t="s">
        <v>394</v>
      </c>
      <c r="R26" s="544"/>
      <c r="S26" s="544"/>
      <c r="T26" s="545"/>
      <c r="U26" s="407"/>
      <c r="V26" s="407"/>
      <c r="W26" s="407"/>
      <c r="X26" s="407"/>
      <c r="Y26" s="407"/>
      <c r="Z26" s="407"/>
      <c r="AA26" s="407"/>
      <c r="AB26" s="407"/>
      <c r="AC26" s="407"/>
    </row>
    <row r="27" spans="2:29" ht="26.25" customHeight="1">
      <c r="B27" s="4"/>
      <c r="C27" s="4"/>
      <c r="D27" s="24"/>
      <c r="E27" s="24"/>
      <c r="F27" s="4"/>
      <c r="G27" s="22"/>
      <c r="H27" s="24"/>
      <c r="I27" s="24"/>
      <c r="J27" s="4"/>
      <c r="K27" s="22"/>
      <c r="L27" s="24"/>
      <c r="M27" s="95"/>
      <c r="N27" s="816"/>
      <c r="O27" s="816"/>
      <c r="P27" s="816"/>
      <c r="Q27" s="722"/>
      <c r="R27" s="723"/>
      <c r="S27" s="723"/>
      <c r="T27" s="724"/>
      <c r="U27" s="407"/>
      <c r="V27" s="407"/>
      <c r="W27" s="407"/>
      <c r="X27" s="407"/>
      <c r="Y27" s="407"/>
      <c r="Z27" s="407"/>
      <c r="AA27" s="407"/>
      <c r="AB27" s="407"/>
      <c r="AC27" s="407"/>
    </row>
    <row r="28" spans="2:29" ht="26.25" customHeight="1" thickBot="1">
      <c r="B28" s="164"/>
      <c r="C28" s="72"/>
      <c r="E28" s="73"/>
      <c r="F28" s="97"/>
      <c r="H28" s="46"/>
      <c r="I28" s="165"/>
      <c r="J28" s="5"/>
      <c r="K28" s="62"/>
      <c r="L28" s="164"/>
      <c r="M28" s="32"/>
      <c r="N28" s="818"/>
      <c r="O28" s="819"/>
      <c r="P28" s="820"/>
      <c r="Q28" s="821"/>
      <c r="R28" s="822"/>
      <c r="S28" s="822"/>
      <c r="T28" s="823"/>
      <c r="U28" s="407"/>
      <c r="V28" s="407"/>
      <c r="W28" s="407"/>
      <c r="X28" s="407"/>
      <c r="Y28" s="407"/>
      <c r="Z28" s="407"/>
      <c r="AA28" s="407"/>
      <c r="AB28" s="407"/>
      <c r="AC28" s="407"/>
    </row>
    <row r="29" spans="2:29" ht="26.25" customHeight="1" thickTop="1">
      <c r="B29" s="166"/>
      <c r="C29" s="49"/>
      <c r="D29" s="36" t="str">
        <f>CONCATENATE(FIXED(COUNTA(D9:D27),0,0),"　店")</f>
        <v>12　店</v>
      </c>
      <c r="E29" s="50"/>
      <c r="F29" s="824">
        <f>SUM(G9:G25)</f>
        <v>29450</v>
      </c>
      <c r="G29" s="825"/>
      <c r="H29" s="824">
        <f>SUM(I9:I25)</f>
        <v>0</v>
      </c>
      <c r="I29" s="825"/>
      <c r="J29" s="824">
        <f>SUM(K9:K25)</f>
        <v>29450</v>
      </c>
      <c r="K29" s="825"/>
      <c r="L29" s="166"/>
      <c r="M29" s="167">
        <f>SUM(M9:M25)</f>
        <v>0</v>
      </c>
      <c r="N29" s="826">
        <f>SUM(N9:P25)</f>
        <v>0</v>
      </c>
      <c r="O29" s="826"/>
      <c r="P29" s="826"/>
      <c r="Q29" s="827"/>
      <c r="R29" s="828"/>
      <c r="S29" s="828"/>
      <c r="T29" s="829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2:29" ht="14.25" customHeight="1">
      <c r="B30" s="73"/>
      <c r="C30" s="73"/>
      <c r="D30" s="420"/>
      <c r="E30" s="73"/>
      <c r="F30" s="18"/>
      <c r="G30" s="18"/>
      <c r="H30" s="18"/>
      <c r="I30" s="18"/>
      <c r="J30" s="18"/>
      <c r="K30" s="18"/>
      <c r="L30" s="73"/>
      <c r="M30" s="425"/>
      <c r="N30" s="425"/>
      <c r="O30" s="425"/>
      <c r="P30" s="425"/>
      <c r="Q30" s="426"/>
      <c r="R30" s="427"/>
      <c r="S30" s="427"/>
      <c r="T30" s="42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2:29" ht="17.25">
      <c r="B31" s="393" t="s">
        <v>384</v>
      </c>
      <c r="C31" s="394"/>
      <c r="D31" s="395"/>
      <c r="E31" s="396"/>
      <c r="F31" s="397"/>
      <c r="G31" s="395"/>
      <c r="H31" s="395"/>
      <c r="I31" s="395"/>
      <c r="J31" s="396"/>
      <c r="K31" s="398"/>
      <c r="L31" s="395"/>
      <c r="M31" s="395"/>
      <c r="N31" s="395"/>
      <c r="O31" s="396"/>
      <c r="P31" s="399"/>
      <c r="Q31" s="395"/>
      <c r="R31" s="395"/>
      <c r="S31" s="395"/>
      <c r="T31" s="396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2:29" ht="13.5">
      <c r="B32" s="404" t="s">
        <v>386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2:29" ht="13.5">
      <c r="B33" s="404" t="s">
        <v>387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2:29" ht="13.5">
      <c r="B34" s="393" t="s">
        <v>388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2:29" ht="13.5">
      <c r="B35" s="404" t="s">
        <v>389</v>
      </c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7"/>
      <c r="V35" s="407"/>
      <c r="W35" s="407"/>
      <c r="X35" s="407"/>
      <c r="Y35" s="407"/>
      <c r="Z35" s="407"/>
      <c r="AA35" s="407"/>
      <c r="AB35" s="407"/>
      <c r="AC35" s="407"/>
    </row>
    <row r="36" spans="2:29" ht="13.5">
      <c r="B36" s="393" t="s">
        <v>385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7"/>
      <c r="V36" s="407"/>
      <c r="W36" s="407"/>
      <c r="X36" s="407"/>
      <c r="Y36" s="407"/>
      <c r="Z36" s="407"/>
      <c r="AA36" s="407"/>
      <c r="AB36" s="407"/>
      <c r="AC36" s="407"/>
    </row>
    <row r="37" spans="21:29" ht="13.5">
      <c r="U37" s="407"/>
      <c r="V37" s="407"/>
      <c r="W37" s="407"/>
      <c r="X37" s="407"/>
      <c r="Y37" s="407"/>
      <c r="Z37" s="407"/>
      <c r="AA37" s="407"/>
      <c r="AB37" s="407"/>
      <c r="AC37" s="407"/>
    </row>
  </sheetData>
  <sheetProtection password="CC41" sheet="1"/>
  <mergeCells count="95">
    <mergeCell ref="N28:P28"/>
    <mergeCell ref="Q28:T28"/>
    <mergeCell ref="F29:G29"/>
    <mergeCell ref="H29:I29"/>
    <mergeCell ref="J29:K29"/>
    <mergeCell ref="N29:P29"/>
    <mergeCell ref="Q29:T29"/>
    <mergeCell ref="N25:P25"/>
    <mergeCell ref="Q25:T25"/>
    <mergeCell ref="N26:P26"/>
    <mergeCell ref="Q26:T26"/>
    <mergeCell ref="N27:P27"/>
    <mergeCell ref="Q27:T27"/>
    <mergeCell ref="N24:P24"/>
    <mergeCell ref="Q24:T24"/>
    <mergeCell ref="J22:J23"/>
    <mergeCell ref="M22:M23"/>
    <mergeCell ref="N22:P23"/>
    <mergeCell ref="L22:L23"/>
    <mergeCell ref="Q21:T21"/>
    <mergeCell ref="N20:P21"/>
    <mergeCell ref="B22:B23"/>
    <mergeCell ref="C22:C23"/>
    <mergeCell ref="D22:D23"/>
    <mergeCell ref="E22:E23"/>
    <mergeCell ref="F22:F23"/>
    <mergeCell ref="Q22:T23"/>
    <mergeCell ref="L20:L21"/>
    <mergeCell ref="J20:J21"/>
    <mergeCell ref="N19:P19"/>
    <mergeCell ref="Q19:T19"/>
    <mergeCell ref="B20:B21"/>
    <mergeCell ref="C20:C21"/>
    <mergeCell ref="D20:D21"/>
    <mergeCell ref="E20:E21"/>
    <mergeCell ref="F20:F21"/>
    <mergeCell ref="G20:G21"/>
    <mergeCell ref="M20:M21"/>
    <mergeCell ref="Q20:T20"/>
    <mergeCell ref="N16:P16"/>
    <mergeCell ref="Q16:T16"/>
    <mergeCell ref="N17:P17"/>
    <mergeCell ref="Q17:T17"/>
    <mergeCell ref="N18:P18"/>
    <mergeCell ref="Q18:T18"/>
    <mergeCell ref="N13:P13"/>
    <mergeCell ref="Q13:T13"/>
    <mergeCell ref="N14:P14"/>
    <mergeCell ref="Q14:T14"/>
    <mergeCell ref="N15:P15"/>
    <mergeCell ref="Q15:T15"/>
    <mergeCell ref="M2:P2"/>
    <mergeCell ref="N12:P12"/>
    <mergeCell ref="Q12:T12"/>
    <mergeCell ref="B7:B8"/>
    <mergeCell ref="M7:M8"/>
    <mergeCell ref="N7:P8"/>
    <mergeCell ref="Q7:T8"/>
    <mergeCell ref="F8:G8"/>
    <mergeCell ref="H8:I8"/>
    <mergeCell ref="J8:K8"/>
    <mergeCell ref="N9:P9"/>
    <mergeCell ref="Q9:T9"/>
    <mergeCell ref="N10:P10"/>
    <mergeCell ref="Q10:T10"/>
    <mergeCell ref="N11:P11"/>
    <mergeCell ref="Q11:T11"/>
    <mergeCell ref="K20:K21"/>
    <mergeCell ref="C3:K3"/>
    <mergeCell ref="C8:E8"/>
    <mergeCell ref="G22:G23"/>
    <mergeCell ref="K22:K23"/>
    <mergeCell ref="C7:K7"/>
    <mergeCell ref="H9:I9"/>
    <mergeCell ref="H10:I10"/>
    <mergeCell ref="H11:I11"/>
    <mergeCell ref="H12:I12"/>
    <mergeCell ref="C2:F2"/>
    <mergeCell ref="Q5:S5"/>
    <mergeCell ref="Q6:S6"/>
    <mergeCell ref="O5:P5"/>
    <mergeCell ref="O6:P6"/>
    <mergeCell ref="R2:T2"/>
    <mergeCell ref="M3:N3"/>
    <mergeCell ref="O3:P3"/>
    <mergeCell ref="Q3:S3"/>
    <mergeCell ref="H2:K2"/>
    <mergeCell ref="H25:I25"/>
    <mergeCell ref="H20:I21"/>
    <mergeCell ref="H22:I23"/>
    <mergeCell ref="H13:I13"/>
    <mergeCell ref="H14:I14"/>
    <mergeCell ref="H15:I15"/>
    <mergeCell ref="H16:I16"/>
    <mergeCell ref="H24:I24"/>
  </mergeCells>
  <dataValidations count="2">
    <dataValidation type="custom" showInputMessage="1" showErrorMessage="1" sqref="N20:P23 N9:P18 N25:P25">
      <formula1>M20=G20</formula1>
    </dataValidation>
    <dataValidation operator="lessThanOrEqual" allowBlank="1" showInputMessage="1" showErrorMessage="1" sqref="C31:T31 B31:B36"/>
  </dataValidations>
  <printOptions horizontalCentered="1"/>
  <pageMargins left="0.3937007874015748" right="0.3937007874015748" top="0.5905511811023623" bottom="0.3937007874015748" header="0.15748031496062992" footer="0.2362204724409449"/>
  <pageSetup horizontalDpi="300" verticalDpi="300" orientation="portrait" paperSize="9" scale="67" r:id="rId1"/>
  <headerFooter alignWithMargins="0">
    <oddFooter>&amp;R2020年6月現在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</dc:creator>
  <cp:keywords/>
  <dc:description/>
  <cp:lastModifiedBy>ori</cp:lastModifiedBy>
  <cp:lastPrinted>2020-06-02T06:18:08Z</cp:lastPrinted>
  <dcterms:created xsi:type="dcterms:W3CDTF">2012-06-13T01:48:23Z</dcterms:created>
  <dcterms:modified xsi:type="dcterms:W3CDTF">2020-06-02T06:21:35Z</dcterms:modified>
  <cp:category/>
  <cp:version/>
  <cp:contentType/>
  <cp:contentStatus/>
</cp:coreProperties>
</file>