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0" windowWidth="12090" windowHeight="10125" tabRatio="907" activeTab="2"/>
  </bookViews>
  <sheets>
    <sheet name="注意事項" sheetId="1" r:id="rId1"/>
    <sheet name="料金表" sheetId="2" r:id="rId2"/>
    <sheet name="三河集計表" sheetId="3" r:id="rId3"/>
    <sheet name="刈谷・高浜・碧南市" sheetId="4" r:id="rId4"/>
    <sheet name="安城・知立市" sheetId="5" r:id="rId5"/>
    <sheet name="豊田市" sheetId="6" r:id="rId6"/>
    <sheet name="豊田・みよし市" sheetId="7" r:id="rId7"/>
    <sheet name="日経" sheetId="8" state="hidden" r:id="rId8"/>
    <sheet name="東牟婁" sheetId="9" state="hidden" r:id="rId9"/>
    <sheet name="岡崎市" sheetId="10" r:id="rId10"/>
    <sheet name="西尾市・額田郡" sheetId="11" r:id="rId11"/>
    <sheet name="蒲郡・豊川市" sheetId="12" r:id="rId12"/>
    <sheet name="新城市・北設楽郡" sheetId="13" r:id="rId13"/>
    <sheet name="豊橋市" sheetId="14" r:id="rId14"/>
    <sheet name="田原市" sheetId="15" r:id="rId15"/>
  </sheets>
  <definedNames>
    <definedName name="_xlnm.Print_Area" localSheetId="9">'岡崎市'!$A$1:$Y$42</definedName>
    <definedName name="_xlnm.Print_Area" localSheetId="3">'刈谷・高浜・碧南市'!$A$1:$Y$42</definedName>
    <definedName name="_xlnm.Print_Area" localSheetId="2">'三河集計表'!$A$1:$Q$31</definedName>
  </definedNames>
  <calcPr fullCalcOnLoad="1"/>
</workbook>
</file>

<file path=xl/sharedStrings.xml><?xml version="1.0" encoding="utf-8"?>
<sst xmlns="http://schemas.openxmlformats.org/spreadsheetml/2006/main" count="1642" uniqueCount="801">
  <si>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</si>
  <si>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</si>
  <si>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</si>
  <si>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</si>
  <si>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</si>
  <si>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</si>
  <si>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</si>
  <si>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</si>
  <si>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</si>
  <si>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</si>
  <si>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</si>
  <si>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</si>
  <si>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</si>
  <si>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</si>
  <si>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</si>
  <si>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</si>
  <si>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</si>
  <si>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</si>
  <si>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</si>
  <si>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</si>
  <si>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</si>
  <si>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</si>
  <si>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</si>
  <si>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</si>
  <si>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</si>
  <si>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</si>
  <si>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</si>
  <si>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</si>
  <si>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</si>
  <si>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</si>
  <si>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</si>
  <si>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</si>
  <si>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</si>
  <si>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</si>
  <si>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</si>
  <si>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</si>
  <si>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</si>
  <si>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</si>
  <si>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</si>
  <si>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</si>
  <si>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</si>
  <si>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</si>
  <si>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</si>
  <si>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</si>
  <si>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</si>
  <si>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</si>
  <si>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</si>
  <si>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</si>
  <si>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</si>
  <si>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</si>
  <si>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</si>
  <si>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</si>
  <si>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</si>
  <si>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</si>
  <si>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</si>
  <si>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</si>
  <si>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</si>
  <si>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</si>
  <si>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</si>
  <si>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</si>
  <si>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</si>
  <si>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</si>
  <si>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</si>
  <si>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</si>
  <si>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</si>
  <si>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</si>
  <si>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</si>
  <si>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</si>
  <si>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</si>
  <si>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</si>
  <si>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</si>
  <si>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</si>
  <si>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</si>
  <si>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</si>
  <si>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</si>
  <si>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</si>
  <si>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</si>
  <si>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</si>
  <si>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</si>
  <si>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</si>
  <si>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</si>
  <si>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</si>
  <si>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</si>
  <si>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</si>
  <si>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</si>
  <si>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</si>
  <si>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</si>
  <si>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</si>
  <si>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</si>
  <si>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</si>
  <si>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</si>
  <si>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</si>
  <si>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</si>
  <si>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</si>
  <si>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</si>
  <si>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</si>
  <si>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</si>
  <si>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</si>
  <si>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</si>
  <si>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</si>
  <si>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</si>
  <si>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</si>
  <si>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</si>
  <si>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</si>
  <si>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</si>
  <si>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</si>
  <si>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</si>
  <si>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</si>
  <si>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</si>
  <si>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</si>
  <si>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</si>
  <si>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</si>
  <si>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</si>
  <si>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</si>
  <si>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</si>
  <si>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</si>
  <si>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</si>
  <si>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</si>
  <si>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</si>
  <si>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</si>
  <si>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</si>
  <si>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</si>
  <si>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</si>
  <si>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</si>
  <si>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</si>
  <si>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</si>
  <si>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</si>
  <si>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</si>
  <si>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</si>
  <si>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</si>
  <si>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</si>
  <si>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</si>
  <si>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</si>
  <si>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</si>
  <si>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</si>
  <si>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</si>
  <si>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</si>
  <si>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</si>
  <si>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</si>
  <si>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</si>
  <si>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</si>
  <si>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</si>
  <si>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</si>
  <si>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</si>
  <si>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</si>
  <si>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</si>
  <si>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</si>
  <si>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</si>
  <si>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</si>
  <si>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</si>
  <si>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</si>
  <si>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</si>
  <si>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</si>
  <si>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</si>
  <si>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</si>
  <si>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</si>
  <si>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</si>
  <si>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</si>
  <si>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</si>
  <si>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</si>
  <si>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</si>
  <si>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</si>
  <si>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</si>
  <si>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</si>
  <si>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</si>
  <si>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</si>
  <si>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</si>
  <si>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</si>
  <si>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</si>
  <si>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</si>
  <si>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</si>
  <si>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</si>
  <si>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</si>
  <si>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</si>
  <si>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</si>
  <si>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</si>
  <si>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</si>
  <si>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</si>
  <si>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</si>
  <si>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</si>
  <si>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</si>
  <si>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</si>
  <si>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</si>
  <si>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</si>
  <si>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</si>
  <si>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</si>
  <si>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</si>
  <si>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</si>
  <si>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</si>
  <si>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</si>
  <si>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</si>
  <si>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</si>
  <si>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</si>
  <si>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</si>
  <si>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</si>
  <si>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</si>
  <si>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</si>
  <si>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</si>
  <si>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</si>
  <si>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</si>
  <si>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</si>
  <si>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</si>
  <si>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</si>
  <si>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</si>
  <si>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</si>
  <si>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</si>
  <si>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</si>
  <si>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</si>
  <si>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</si>
  <si>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</si>
  <si>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</si>
  <si>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</si>
  <si>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</si>
  <si>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</si>
  <si>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</si>
  <si>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</si>
  <si>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</si>
  <si>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</si>
  <si>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</si>
  <si>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</si>
  <si>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</si>
  <si>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</si>
  <si>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</si>
  <si>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</si>
  <si>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</si>
  <si>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</si>
  <si>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</si>
  <si>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</si>
  <si>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</si>
  <si>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</si>
  <si>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</si>
  <si>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</si>
  <si>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</si>
  <si>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</si>
  <si>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</si>
  <si>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</si>
  <si>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</si>
  <si>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</si>
  <si>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</si>
  <si>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</si>
  <si>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</si>
  <si>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</si>
  <si>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</si>
  <si>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</si>
  <si>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</si>
  <si>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</si>
  <si>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</si>
  <si>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</si>
  <si>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</si>
  <si>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</si>
  <si>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</si>
  <si>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</si>
  <si>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</si>
  <si>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</si>
  <si>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</si>
  <si>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</si>
  <si>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</si>
  <si>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</si>
  <si>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</si>
  <si>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</si>
  <si>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</si>
  <si>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</si>
  <si>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</si>
  <si>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</si>
  <si>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</si>
  <si>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</si>
  <si>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</si>
  <si>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</si>
  <si>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</si>
  <si>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</si>
  <si>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</si>
  <si>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</si>
  <si>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</si>
  <si>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</si>
  <si>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</si>
  <si>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</si>
  <si>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</si>
  <si>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</si>
  <si>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</si>
  <si>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</si>
  <si>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</si>
  <si>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</si>
  <si>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</si>
  <si>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</si>
  <si>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</si>
  <si>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</si>
  <si>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</si>
  <si>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</si>
  <si>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</si>
  <si>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</si>
  <si>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</si>
  <si>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　</t>
  </si>
  <si>
    <t>ＡＭ</t>
  </si>
  <si>
    <t>→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</si>
  <si>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</si>
  <si>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</si>
  <si>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</si>
  <si>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</si>
  <si>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</si>
  <si>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</si>
  <si>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</si>
  <si>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</si>
  <si>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</si>
  <si>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</si>
  <si>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</si>
  <si>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刈　　谷　　市</t>
  </si>
  <si>
    <t>高　　浜　　市</t>
  </si>
  <si>
    <t>碧　　南　　市</t>
  </si>
  <si>
    <t>刈谷南部</t>
  </si>
  <si>
    <t>刈谷北部</t>
  </si>
  <si>
    <t>刈谷恩田</t>
  </si>
  <si>
    <t>小垣江</t>
  </si>
  <si>
    <t>刈谷半城土</t>
  </si>
  <si>
    <t>富士松</t>
  </si>
  <si>
    <t>刈谷愛教大前</t>
  </si>
  <si>
    <t>刈谷</t>
  </si>
  <si>
    <t>東刈谷</t>
  </si>
  <si>
    <t>愛教大前</t>
  </si>
  <si>
    <t>刈谷中央</t>
  </si>
  <si>
    <t>吉浜</t>
  </si>
  <si>
    <t>吉浜南部</t>
  </si>
  <si>
    <t>高浜東部</t>
  </si>
  <si>
    <t>高浜</t>
  </si>
  <si>
    <t>碧南西端</t>
  </si>
  <si>
    <t>碧南中央</t>
  </si>
  <si>
    <t>棚尾</t>
  </si>
  <si>
    <t>大浜南</t>
  </si>
  <si>
    <t>鷲塚</t>
  </si>
  <si>
    <t>碧南</t>
  </si>
  <si>
    <t>碧南北部</t>
  </si>
  <si>
    <t>安　　城　　市</t>
  </si>
  <si>
    <t>知　　立　　市</t>
  </si>
  <si>
    <t>安城(伊藤)</t>
  </si>
  <si>
    <t>安城東部</t>
  </si>
  <si>
    <t>南安城</t>
  </si>
  <si>
    <t>三河安城</t>
  </si>
  <si>
    <t>安城西部</t>
  </si>
  <si>
    <t>安城南部</t>
  </si>
  <si>
    <t>安城和泉</t>
  </si>
  <si>
    <t>今村</t>
  </si>
  <si>
    <t>石橋団地</t>
  </si>
  <si>
    <t>桜井</t>
  </si>
  <si>
    <t>北明治</t>
  </si>
  <si>
    <t>二本木</t>
  </si>
  <si>
    <t>安城明祥</t>
  </si>
  <si>
    <t>高棚</t>
  </si>
  <si>
    <t>安祥公園前</t>
  </si>
  <si>
    <t>安城今池町</t>
  </si>
  <si>
    <t>安城</t>
  </si>
  <si>
    <t>新安城</t>
  </si>
  <si>
    <t>宇頭</t>
  </si>
  <si>
    <t>東安城</t>
  </si>
  <si>
    <t>知立(前島)</t>
  </si>
  <si>
    <t>知立西部</t>
  </si>
  <si>
    <t>知立南部</t>
  </si>
  <si>
    <t>知立東部</t>
  </si>
  <si>
    <t>知立南陽</t>
  </si>
  <si>
    <t>知立谷田</t>
  </si>
  <si>
    <t>知立</t>
  </si>
  <si>
    <t>挙母中央</t>
  </si>
  <si>
    <t>挙母北部</t>
  </si>
  <si>
    <t>豊田駅西</t>
  </si>
  <si>
    <t>豊田朝日町</t>
  </si>
  <si>
    <t>豊田元町</t>
  </si>
  <si>
    <t>上挙母</t>
  </si>
  <si>
    <t>挙母栄町</t>
  </si>
  <si>
    <t>挙母東部</t>
  </si>
  <si>
    <t>永覚</t>
  </si>
  <si>
    <t>上郷</t>
  </si>
  <si>
    <t>上郷北部</t>
  </si>
  <si>
    <t>上郷畝部</t>
  </si>
  <si>
    <t>若林西</t>
  </si>
  <si>
    <t>竹村</t>
  </si>
  <si>
    <t>若林</t>
  </si>
  <si>
    <t>三河八橋</t>
  </si>
  <si>
    <t>平戸橋</t>
  </si>
  <si>
    <t>挙母小清水</t>
  </si>
  <si>
    <t>豊田美山</t>
  </si>
  <si>
    <t>土橋</t>
  </si>
  <si>
    <t>三河高岡</t>
  </si>
  <si>
    <t>豊田乙部ヶ丘</t>
  </si>
  <si>
    <t>保見</t>
  </si>
  <si>
    <t>西中金</t>
  </si>
  <si>
    <t>豊田東部</t>
  </si>
  <si>
    <t>豊田中央</t>
  </si>
  <si>
    <t>豊田南</t>
  </si>
  <si>
    <t>土橋</t>
  </si>
  <si>
    <t>豊田北</t>
  </si>
  <si>
    <t>豊田挙母</t>
  </si>
  <si>
    <t>豊田西</t>
  </si>
  <si>
    <t>豊田南</t>
  </si>
  <si>
    <t>高岡</t>
  </si>
  <si>
    <t>土橋山之手</t>
  </si>
  <si>
    <t>豊田前山</t>
  </si>
  <si>
    <t>豊田梅坪</t>
  </si>
  <si>
    <t>豊田</t>
  </si>
  <si>
    <t>藤岡</t>
  </si>
  <si>
    <t>藤岡北</t>
  </si>
  <si>
    <t>小原</t>
  </si>
  <si>
    <t>九久平</t>
  </si>
  <si>
    <t>足助</t>
  </si>
  <si>
    <t>小原別口</t>
  </si>
  <si>
    <t>稲武</t>
  </si>
  <si>
    <t>豊田下山</t>
  </si>
  <si>
    <t>（合売店）</t>
  </si>
  <si>
    <t>豊　　田　　市　①</t>
  </si>
  <si>
    <t>豊　　田　　市　②</t>
  </si>
  <si>
    <t>足助</t>
  </si>
  <si>
    <t>三好</t>
  </si>
  <si>
    <t>三好莇生</t>
  </si>
  <si>
    <t>三好ヶ丘</t>
  </si>
  <si>
    <t>岡崎(石垣)</t>
  </si>
  <si>
    <t>岡崎南部</t>
  </si>
  <si>
    <t>岡崎西部</t>
  </si>
  <si>
    <t>岡崎北部</t>
  </si>
  <si>
    <t>矢作</t>
  </si>
  <si>
    <t>岡崎戸崎</t>
  </si>
  <si>
    <t>光ヶ丘</t>
  </si>
  <si>
    <t>六ツ美</t>
  </si>
  <si>
    <t>六ツ美北</t>
  </si>
  <si>
    <t>羽根</t>
  </si>
  <si>
    <t>岡崎針崎</t>
  </si>
  <si>
    <t>岡崎大門</t>
  </si>
  <si>
    <t>岡崎常磐</t>
  </si>
  <si>
    <t>岡崎真伝</t>
  </si>
  <si>
    <t>岡崎大平</t>
  </si>
  <si>
    <t>岡崎竜美ヶ丘</t>
  </si>
  <si>
    <t>岡崎上和田</t>
  </si>
  <si>
    <t>河合</t>
  </si>
  <si>
    <t>豊富</t>
  </si>
  <si>
    <t>宮崎</t>
  </si>
  <si>
    <t>美合南部</t>
  </si>
  <si>
    <t>美合北部</t>
  </si>
  <si>
    <t>本宿</t>
  </si>
  <si>
    <t>（合売店）</t>
  </si>
  <si>
    <t>岡崎西部</t>
  </si>
  <si>
    <t>岡崎東部</t>
  </si>
  <si>
    <t>岡　　崎　　市</t>
  </si>
  <si>
    <t>額　　田　　郡</t>
  </si>
  <si>
    <t>幸　　　田</t>
  </si>
  <si>
    <t>幸田</t>
  </si>
  <si>
    <t>西　　尾　　市</t>
  </si>
  <si>
    <t>西尾</t>
  </si>
  <si>
    <t>平坂</t>
  </si>
  <si>
    <t>三江島</t>
  </si>
  <si>
    <t>米津</t>
  </si>
  <si>
    <t>西尾西部</t>
  </si>
  <si>
    <t>三河一色</t>
  </si>
  <si>
    <t>吉良吉田</t>
  </si>
  <si>
    <t>吉良白浜</t>
  </si>
  <si>
    <t>上横須賀</t>
  </si>
  <si>
    <t>西幡豆</t>
  </si>
  <si>
    <t>三河一色</t>
  </si>
  <si>
    <t>上横須賀</t>
  </si>
  <si>
    <t>幡豆</t>
  </si>
  <si>
    <t>蒲　　郡　　市</t>
  </si>
  <si>
    <t>豊　　川　　市</t>
  </si>
  <si>
    <t>蒲郡</t>
  </si>
  <si>
    <t>蒲郡東部</t>
  </si>
  <si>
    <t>蒲郡中央</t>
  </si>
  <si>
    <t>御津（鈴木）</t>
  </si>
  <si>
    <t>御津（小林）</t>
  </si>
  <si>
    <t>豊川音羽</t>
  </si>
  <si>
    <t>豊川赤坂</t>
  </si>
  <si>
    <t>西小坂井</t>
  </si>
  <si>
    <t>小坂井駅前</t>
  </si>
  <si>
    <t>豊川美園</t>
  </si>
  <si>
    <t xml:space="preserve">豊川(西本) </t>
  </si>
  <si>
    <t>豊川中条</t>
  </si>
  <si>
    <t>豊川諏訪</t>
  </si>
  <si>
    <t>牛久保(中村)</t>
  </si>
  <si>
    <t>牛久保(大万)</t>
  </si>
  <si>
    <t>牛久保(中部大万)</t>
  </si>
  <si>
    <t>豊川蔵子</t>
  </si>
  <si>
    <t>豊川国府</t>
  </si>
  <si>
    <t>豊川八南</t>
  </si>
  <si>
    <t>御油</t>
  </si>
  <si>
    <t>三河一宮</t>
  </si>
  <si>
    <t>御油</t>
  </si>
  <si>
    <t>豊川南</t>
  </si>
  <si>
    <t>豊川西</t>
  </si>
  <si>
    <t>豊川東</t>
  </si>
  <si>
    <t>三河国府</t>
  </si>
  <si>
    <t>小坂井</t>
  </si>
  <si>
    <t>豊川東部</t>
  </si>
  <si>
    <t>豊川中央</t>
  </si>
  <si>
    <t>豊川西部</t>
  </si>
  <si>
    <t>新　　城　　市</t>
  </si>
  <si>
    <t>新城西</t>
  </si>
  <si>
    <t>作手</t>
  </si>
  <si>
    <t>長篠</t>
  </si>
  <si>
    <t>三河大野</t>
  </si>
  <si>
    <t>海老</t>
  </si>
  <si>
    <t>新城東</t>
  </si>
  <si>
    <t>（合売店）</t>
  </si>
  <si>
    <t>→</t>
  </si>
  <si>
    <t>田口</t>
  </si>
  <si>
    <t>名倉</t>
  </si>
  <si>
    <t>津具</t>
  </si>
  <si>
    <t>三河本郷</t>
  </si>
  <si>
    <t>大嵐富山</t>
  </si>
  <si>
    <t>豊根</t>
  </si>
  <si>
    <t>設楽</t>
  </si>
  <si>
    <t>豊橋市</t>
  </si>
  <si>
    <t>豊　　橋　　市</t>
  </si>
  <si>
    <t>豊橋中央(佐久間)</t>
  </si>
  <si>
    <t>豊橋東部</t>
  </si>
  <si>
    <t>豊橋南部</t>
  </si>
  <si>
    <t>豊橋西部</t>
  </si>
  <si>
    <t>豊橋上地</t>
  </si>
  <si>
    <t>豊橋鷹丘</t>
  </si>
  <si>
    <t>豊橋多米</t>
  </si>
  <si>
    <t>豊橋飯村</t>
  </si>
  <si>
    <t>豊橋花田</t>
  </si>
  <si>
    <t>豊橋植田</t>
  </si>
  <si>
    <t>豊橋北部</t>
  </si>
  <si>
    <t>豊橋玉川</t>
  </si>
  <si>
    <t>豊橋牛川</t>
  </si>
  <si>
    <t>豊橋吉田方</t>
  </si>
  <si>
    <t>豊橋北山</t>
  </si>
  <si>
    <t>二川</t>
  </si>
  <si>
    <t>豊橋向山</t>
  </si>
  <si>
    <t>豊橋栄</t>
  </si>
  <si>
    <t>豊橋上野</t>
  </si>
  <si>
    <t>豊橋豊岡</t>
  </si>
  <si>
    <t>豊橋西口</t>
  </si>
  <si>
    <t>豊橋磯辺</t>
  </si>
  <si>
    <t>豊橋南栄</t>
  </si>
  <si>
    <t>老津</t>
  </si>
  <si>
    <t>豊橋佐藤町</t>
  </si>
  <si>
    <t>豊橋曙</t>
  </si>
  <si>
    <t>豊橋東岩田</t>
  </si>
  <si>
    <t>豊橋大村</t>
  </si>
  <si>
    <t>豊橋レイクタウン</t>
  </si>
  <si>
    <t>豊橋野依</t>
  </si>
  <si>
    <t>豊橋中央</t>
  </si>
  <si>
    <t>豊岡</t>
  </si>
  <si>
    <t>豊橋南</t>
  </si>
  <si>
    <t>高師台</t>
  </si>
  <si>
    <t>二川</t>
  </si>
  <si>
    <t>豊橋東</t>
  </si>
  <si>
    <t>豊橋</t>
  </si>
  <si>
    <t>田　　原　　市</t>
  </si>
  <si>
    <t>田原</t>
  </si>
  <si>
    <t>赤羽根</t>
  </si>
  <si>
    <t>泉</t>
  </si>
  <si>
    <t>福江</t>
  </si>
  <si>
    <t>田原</t>
  </si>
  <si>
    <t>刈谷市</t>
  </si>
  <si>
    <t>高浜市</t>
  </si>
  <si>
    <t>碧南市</t>
  </si>
  <si>
    <t>安城市</t>
  </si>
  <si>
    <t>知立市</t>
  </si>
  <si>
    <t>みよし市</t>
  </si>
  <si>
    <t>岡崎市</t>
  </si>
  <si>
    <t>額田郡</t>
  </si>
  <si>
    <t>西尾市</t>
  </si>
  <si>
    <t>蒲郡市</t>
  </si>
  <si>
    <t>豊川市</t>
  </si>
  <si>
    <t>新城市</t>
  </si>
  <si>
    <t>北設楽郡</t>
  </si>
  <si>
    <t>田原市</t>
  </si>
  <si>
    <t>み　よ　し　市</t>
  </si>
  <si>
    <t>豊田市</t>
  </si>
  <si>
    <t>高棚</t>
  </si>
  <si>
    <t>蒲郡西部</t>
  </si>
  <si>
    <t>豊田ｽﾀｼﾞｱﾑ</t>
  </si>
  <si>
    <t>豊田市木</t>
  </si>
  <si>
    <t>三河地区 折込部数表</t>
  </si>
  <si>
    <t>竜美</t>
  </si>
  <si>
    <t>岡崎南</t>
  </si>
  <si>
    <t>岡崎北部</t>
  </si>
  <si>
    <t>岡崎中央</t>
  </si>
  <si>
    <t>大浜</t>
  </si>
  <si>
    <t>三河大海</t>
  </si>
  <si>
    <t>厚紙</t>
  </si>
  <si>
    <t>三河</t>
  </si>
  <si>
    <t>東刈谷</t>
  </si>
  <si>
    <t>N</t>
  </si>
  <si>
    <t>N</t>
  </si>
  <si>
    <t>NM</t>
  </si>
  <si>
    <t>備　　　考</t>
  </si>
  <si>
    <t>刈谷市全域の場合</t>
  </si>
  <si>
    <t>NM</t>
  </si>
  <si>
    <t>※1</t>
  </si>
  <si>
    <t>※1</t>
  </si>
  <si>
    <t>豊田市全域の場合</t>
  </si>
  <si>
    <t>岡崎市岩津 100枚をプラス</t>
  </si>
  <si>
    <t>NAM</t>
  </si>
  <si>
    <t>NAM</t>
  </si>
  <si>
    <t>N</t>
  </si>
  <si>
    <t>NAMY</t>
  </si>
  <si>
    <t>NAMY</t>
  </si>
  <si>
    <t>NAM</t>
  </si>
  <si>
    <t>岡崎市全域の場合</t>
  </si>
  <si>
    <t>※2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</si>
  <si>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豊田市桂野町・加茂川町</t>
    </r>
  </si>
  <si>
    <t>100枚含む</t>
  </si>
  <si>
    <t>幸田町全域の場合</t>
  </si>
  <si>
    <t>西尾市全域の場合</t>
  </si>
  <si>
    <t xml:space="preserve"> 幸田町 50枚含む</t>
  </si>
  <si>
    <t>NM</t>
  </si>
  <si>
    <t>蒲郡市全域の場合</t>
  </si>
  <si>
    <t>豊川市御津（鈴木） 50枚、</t>
  </si>
  <si>
    <t>※3</t>
  </si>
  <si>
    <t>※4</t>
  </si>
  <si>
    <t>NMY</t>
  </si>
  <si>
    <t>NAMY</t>
  </si>
  <si>
    <t>NMY</t>
  </si>
  <si>
    <t>△</t>
  </si>
  <si>
    <t>△ 折込日が休刊日翌日の場合に</t>
  </si>
  <si>
    <t>先送りになります</t>
  </si>
  <si>
    <r>
      <rPr>
        <sz val="14"/>
        <rFont val="ＭＳ Ｐゴシック"/>
        <family val="3"/>
      </rPr>
      <t>△</t>
    </r>
    <r>
      <rPr>
        <b/>
        <sz val="14"/>
        <rFont val="ＭＳ Ｐゴシック"/>
        <family val="3"/>
      </rPr>
      <t xml:space="preserve"> 北　設　楽　郡</t>
    </r>
  </si>
  <si>
    <t>先送りになります（郡全域）</t>
  </si>
  <si>
    <t>Y</t>
  </si>
  <si>
    <t>A</t>
  </si>
  <si>
    <t>豊橋市全域の場合</t>
  </si>
  <si>
    <t>NM</t>
  </si>
  <si>
    <t>NM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</si>
  <si>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幸田町 1,000枚含む</t>
    </r>
  </si>
  <si>
    <t>豊田東山</t>
  </si>
  <si>
    <t>豊田(柘植)</t>
  </si>
  <si>
    <t>豊田緑ヶ丘</t>
  </si>
  <si>
    <t>豊田大林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</si>
  <si>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恵那市明智の豊田市分区域</t>
    </r>
  </si>
  <si>
    <t>岡崎福岡</t>
  </si>
  <si>
    <t>AM</t>
  </si>
  <si>
    <t>西尾東部</t>
  </si>
  <si>
    <t>みよし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</si>
  <si>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</si>
  <si>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</si>
  <si>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△</t>
  </si>
  <si>
    <r>
      <rPr>
        <sz val="9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　新城北</t>
    </r>
  </si>
  <si>
    <t>北設楽郡全域の場合</t>
  </si>
  <si>
    <t>豊橋西部</t>
  </si>
  <si>
    <t>新城市新城北 150枚をプラス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</si>
  <si>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北設楽郡 東栄町 150枚含む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</si>
  <si>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蒲郡市 50枚含む</t>
    </r>
  </si>
  <si>
    <t>浄水四郷</t>
  </si>
  <si>
    <t>旭</t>
  </si>
  <si>
    <t>新岡崎</t>
  </si>
  <si>
    <t>NM</t>
  </si>
  <si>
    <t>豊田東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</si>
  <si>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</si>
  <si>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</si>
  <si>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</si>
  <si>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</si>
  <si>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</si>
  <si>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</si>
  <si>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</si>
  <si>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</si>
  <si>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</si>
  <si>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</si>
  <si>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</si>
  <si>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</si>
  <si>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</si>
  <si>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</si>
  <si>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</si>
  <si>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</si>
  <si>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</si>
  <si>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</si>
  <si>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</si>
  <si>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</si>
  <si>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1店当たり1,000円の運賃がかかります。（税別）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</si>
  <si>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</si>
  <si>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</si>
  <si>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</si>
  <si>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</si>
  <si>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</si>
  <si>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</si>
  <si>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</si>
  <si>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</si>
  <si>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</si>
  <si>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</si>
  <si>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</si>
  <si>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</si>
  <si>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</si>
  <si>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</si>
  <si>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</si>
  <si>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</si>
  <si>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</si>
  <si>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</si>
  <si>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</si>
  <si>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</si>
  <si>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</si>
  <si>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</si>
  <si>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</si>
  <si>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</si>
  <si>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</si>
  <si>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</si>
  <si>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</si>
  <si>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</si>
  <si>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</si>
  <si>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</si>
  <si>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</si>
  <si>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</si>
  <si>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</si>
  <si>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</si>
  <si>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</si>
  <si>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</si>
  <si>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</si>
  <si>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</si>
  <si>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</si>
  <si>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</si>
  <si>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</si>
  <si>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知立北</t>
  </si>
  <si>
    <t>　　　　　　　　　　　　　　　をプラス</t>
  </si>
  <si>
    <t>NM</t>
  </si>
  <si>
    <t>　　蒲郡市蒲郡西 50枚をプラス</t>
  </si>
  <si>
    <t>岡崎市土呂 1,000枚、</t>
  </si>
  <si>
    <t>西尾市三江島 50枚、</t>
  </si>
  <si>
    <t>岡崎井田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</si>
  <si>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刈谷市　 200枚、</t>
    </r>
  </si>
  <si>
    <t>　　知立市知立（前島）　200枚</t>
  </si>
  <si>
    <t>NM</t>
  </si>
  <si>
    <t>岡崎上地台</t>
  </si>
  <si>
    <t>※1</t>
  </si>
  <si>
    <t>土呂</t>
  </si>
  <si>
    <t>岡崎青野</t>
  </si>
  <si>
    <t>※2</t>
  </si>
  <si>
    <t>岩津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</si>
  <si>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</si>
  <si>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</si>
  <si>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</si>
  <si>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</si>
  <si>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</si>
  <si>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</si>
  <si>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</si>
  <si>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</si>
  <si>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</si>
  <si>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</si>
  <si>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</si>
  <si>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</si>
  <si>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</si>
  <si>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</si>
  <si>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</si>
  <si>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</si>
  <si>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</si>
  <si>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</si>
  <si>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</si>
  <si>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</si>
  <si>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</si>
  <si>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</si>
  <si>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</si>
  <si>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</si>
  <si>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</si>
  <si>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</si>
  <si>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</si>
  <si>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</si>
  <si>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</si>
  <si>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</si>
  <si>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</si>
  <si>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</si>
  <si>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</si>
  <si>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</si>
  <si>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</si>
  <si>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</si>
  <si>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</si>
  <si>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</si>
  <si>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</si>
  <si>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</si>
  <si>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</si>
  <si>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</si>
  <si>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</si>
  <si>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</si>
  <si>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</si>
  <si>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</si>
  <si>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</si>
  <si>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</si>
  <si>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</si>
  <si>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</si>
  <si>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</si>
  <si>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新聞折込広告料金表</t>
  </si>
  <si>
    <t>※1</t>
  </si>
  <si>
    <t>NM</t>
  </si>
  <si>
    <t>NM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</si>
  <si>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</si>
  <si>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</si>
  <si>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</si>
  <si>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豊橋二川南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</si>
  <si>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</si>
  <si>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安城市高棚 650枚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</si>
  <si>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刈谷市 650枚含む</t>
    </r>
  </si>
  <si>
    <t>蒲郡市蒲郡西 1,200枚をプラス</t>
  </si>
  <si>
    <t>豊川市御津（小林） 1,100枚をプラス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</si>
  <si>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西尾市 1,200枚、幸田町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</si>
  <si>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豊橋市 600枚含む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</si>
  <si>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蒲郡市 1,100枚含む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</si>
  <si>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豊橋市 800枚含む</t>
    </r>
  </si>
  <si>
    <t>豊川市三河一宮 600枚、</t>
  </si>
  <si>
    <t>豊川市西小坂井 800枚をプラス</t>
  </si>
  <si>
    <t>碧南新川</t>
  </si>
  <si>
    <t>　　 豊田市 800枚含む</t>
  </si>
  <si>
    <t>知立市知立（前島）800枚をプラス</t>
  </si>
  <si>
    <t>西尾市三江島 1,600枚をプラス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</si>
  <si>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岡崎市 1,600枚含む</t>
    </r>
  </si>
  <si>
    <t>（2019年12月現在）</t>
  </si>
  <si>
    <t>NM</t>
  </si>
  <si>
    <t>豊橋南西</t>
  </si>
  <si>
    <t>（2020年8月現在）</t>
  </si>
  <si>
    <t>豊橋下条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</si>
</sst>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ggge&quot;年&quot;m&quot;月&quot;d&quot;日&quot;\(\ aaa\ \)"/>
    <numFmt numFmtId="193" formatCode="yyyy&quot;年&quot;m&quot;月&quot;d&quot;日&quot;;@"/>
    <numFmt numFmtId="194" formatCode="yyyy&quot;年&quot;m&quot;月&quot;d&quot;日&quot;\(aaa\)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6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58" fontId="0" fillId="0" borderId="0" xfId="0" applyNumberFormat="1" applyFont="1" applyFill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38" fontId="6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38" fontId="6" fillId="0" borderId="67" xfId="49" applyFont="1" applyFill="1" applyBorder="1" applyAlignment="1" applyProtection="1">
      <alignment horizontal="center" vertical="center"/>
      <protection/>
    </xf>
    <xf numFmtId="38" fontId="6" fillId="0" borderId="65" xfId="49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8" fontId="6" fillId="0" borderId="68" xfId="49" applyFont="1" applyFill="1" applyBorder="1" applyAlignment="1" applyProtection="1">
      <alignment horizontal="right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38" fontId="4" fillId="0" borderId="69" xfId="49" applyFont="1" applyFill="1" applyBorder="1" applyAlignment="1" applyProtection="1">
      <alignment horizontal="right" vertical="center"/>
      <protection/>
    </xf>
    <xf numFmtId="38" fontId="4" fillId="0" borderId="68" xfId="49" applyFont="1" applyFill="1" applyBorder="1" applyAlignment="1" applyProtection="1">
      <alignment horizontal="right" vertical="center"/>
      <protection/>
    </xf>
    <xf numFmtId="38" fontId="6" fillId="0" borderId="69" xfId="49" applyFont="1" applyFill="1" applyBorder="1" applyAlignment="1" applyProtection="1">
      <alignment horizontal="right" vertical="center"/>
      <protection/>
    </xf>
    <xf numFmtId="38" fontId="6" fillId="0" borderId="70" xfId="49" applyFont="1" applyFill="1" applyBorder="1" applyAlignment="1" applyProtection="1">
      <alignment horizontal="right" vertical="center"/>
      <protection/>
    </xf>
    <xf numFmtId="38" fontId="6" fillId="0" borderId="71" xfId="49" applyFont="1" applyFill="1" applyBorder="1" applyAlignment="1" applyProtection="1">
      <alignment horizontal="right" vertical="center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horizontal="distributed" vertical="center"/>
      <protection/>
    </xf>
    <xf numFmtId="38" fontId="6" fillId="0" borderId="67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left" vertical="center"/>
      <protection/>
    </xf>
    <xf numFmtId="38" fontId="6" fillId="0" borderId="73" xfId="49" applyFont="1" applyFill="1" applyBorder="1" applyAlignment="1" applyProtection="1">
      <alignment horizontal="right" vertical="center"/>
      <protection/>
    </xf>
    <xf numFmtId="38" fontId="6" fillId="0" borderId="72" xfId="49" applyFont="1" applyFill="1" applyBorder="1" applyAlignment="1" applyProtection="1">
      <alignment horizontal="right" vertical="center"/>
      <protection/>
    </xf>
    <xf numFmtId="38" fontId="4" fillId="0" borderId="73" xfId="49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38" fontId="6" fillId="0" borderId="72" xfId="49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38" fontId="6" fillId="0" borderId="17" xfId="49" applyFont="1" applyFill="1" applyBorder="1" applyAlignment="1" applyProtection="1">
      <alignment horizontal="center" vertical="center"/>
      <protection/>
    </xf>
    <xf numFmtId="38" fontId="4" fillId="0" borderId="74" xfId="49" applyFont="1" applyFill="1" applyBorder="1" applyAlignment="1" applyProtection="1">
      <alignment horizontal="right" vertical="center"/>
      <protection/>
    </xf>
    <xf numFmtId="38" fontId="4" fillId="0" borderId="75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vertical="center"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0" fontId="0" fillId="0" borderId="76" xfId="0" applyFont="1" applyFill="1" applyBorder="1" applyAlignment="1" applyProtection="1">
      <alignment vertical="center"/>
      <protection/>
    </xf>
    <xf numFmtId="38" fontId="4" fillId="0" borderId="77" xfId="49" applyFont="1" applyFill="1" applyBorder="1" applyAlignment="1" applyProtection="1">
      <alignment horizontal="right" vertical="center"/>
      <protection/>
    </xf>
    <xf numFmtId="38" fontId="4" fillId="0" borderId="78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6" fillId="0" borderId="63" xfId="49" applyFont="1" applyFill="1" applyBorder="1" applyAlignment="1" applyProtection="1">
      <alignment horizontal="right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38" fontId="4" fillId="0" borderId="82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38" fontId="4" fillId="0" borderId="84" xfId="0" applyNumberFormat="1" applyFont="1" applyFill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77" xfId="0" applyNumberFormat="1" applyFont="1" applyFill="1" applyBorder="1" applyAlignment="1" applyProtection="1">
      <alignment vertical="center"/>
      <protection/>
    </xf>
    <xf numFmtId="38" fontId="6" fillId="0" borderId="85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86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83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Border="1" applyAlignment="1" applyProtection="1">
      <alignment horizontal="distributed"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20" fillId="0" borderId="87" xfId="52" applyNumberFormat="1" applyFont="1" applyBorder="1" applyAlignment="1" applyProtection="1">
      <alignment horizontal="right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20" fillId="0" borderId="67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center" vertical="center" wrapText="1"/>
      <protection/>
    </xf>
    <xf numFmtId="187" fontId="20" fillId="0" borderId="67" xfId="52" applyNumberFormat="1" applyFont="1" applyBorder="1" applyAlignment="1" applyProtection="1">
      <alignment/>
      <protection/>
    </xf>
    <xf numFmtId="187" fontId="21" fillId="0" borderId="64" xfId="52" applyNumberFormat="1" applyFont="1" applyBorder="1" applyAlignment="1" applyProtection="1">
      <alignment vertical="center"/>
      <protection/>
    </xf>
    <xf numFmtId="187" fontId="18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3" applyNumberFormat="1" applyFont="1" applyBorder="1" applyAlignment="1" applyProtection="1">
      <alignment horizontal="distributed" vertical="center"/>
      <protection/>
    </xf>
    <xf numFmtId="187" fontId="17" fillId="0" borderId="63" xfId="53" applyNumberFormat="1" applyFont="1" applyBorder="1" applyAlignment="1" applyProtection="1">
      <alignment horizontal="center" vertical="center"/>
      <protection/>
    </xf>
    <xf numFmtId="187" fontId="20" fillId="0" borderId="67" xfId="53" applyNumberFormat="1" applyFont="1" applyBorder="1" applyAlignment="1" applyProtection="1">
      <alignment horizontal="right" vertical="center"/>
      <protection/>
    </xf>
    <xf numFmtId="187" fontId="17" fillId="0" borderId="88" xfId="52" applyNumberFormat="1" applyFont="1" applyBorder="1" applyAlignment="1" applyProtection="1">
      <alignment horizontal="center" vertical="center"/>
      <protection/>
    </xf>
    <xf numFmtId="187" fontId="20" fillId="0" borderId="89" xfId="52" applyNumberFormat="1" applyFont="1" applyBorder="1" applyAlignment="1" applyProtection="1">
      <alignment horizontal="right" vertical="center" shrinkToFit="1"/>
      <protection/>
    </xf>
    <xf numFmtId="187" fontId="17" fillId="0" borderId="63" xfId="52" applyNumberFormat="1" applyFont="1" applyBorder="1" applyAlignment="1" applyProtection="1">
      <alignment horizontal="distributed" vertical="center" shrinkToFit="1"/>
      <protection/>
    </xf>
    <xf numFmtId="187" fontId="20" fillId="0" borderId="74" xfId="52" applyNumberFormat="1" applyFont="1" applyBorder="1" applyAlignment="1" applyProtection="1">
      <alignment horizontal="right" vertical="center"/>
      <protection/>
    </xf>
    <xf numFmtId="187" fontId="17" fillId="0" borderId="76" xfId="52" applyNumberFormat="1" applyFont="1" applyBorder="1" applyAlignment="1" applyProtection="1">
      <alignment horizontal="center" vertical="center"/>
      <protection/>
    </xf>
    <xf numFmtId="187" fontId="20" fillId="0" borderId="76" xfId="52" applyNumberFormat="1" applyFont="1" applyBorder="1" applyAlignment="1" applyProtection="1">
      <alignment horizontal="right" vertical="center" shrinkToFit="1"/>
      <protection/>
    </xf>
    <xf numFmtId="187" fontId="17" fillId="0" borderId="63" xfId="53" applyNumberFormat="1" applyFont="1" applyFill="1" applyBorder="1" applyAlignment="1" applyProtection="1">
      <alignment horizontal="distributed" vertical="center"/>
      <protection/>
    </xf>
    <xf numFmtId="187" fontId="17" fillId="0" borderId="17" xfId="53" applyNumberFormat="1" applyFont="1" applyBorder="1" applyAlignment="1" applyProtection="1">
      <alignment horizontal="distributed" vertical="center"/>
      <protection/>
    </xf>
    <xf numFmtId="187" fontId="20" fillId="0" borderId="73" xfId="53" applyNumberFormat="1" applyFont="1" applyBorder="1" applyAlignment="1" applyProtection="1">
      <alignment horizontal="right" vertical="center"/>
      <protection/>
    </xf>
    <xf numFmtId="187" fontId="17" fillId="0" borderId="17" xfId="53" applyNumberFormat="1" applyFont="1" applyFill="1" applyBorder="1" applyAlignment="1" applyProtection="1">
      <alignment horizontal="distributed" vertical="center"/>
      <protection/>
    </xf>
    <xf numFmtId="187" fontId="17" fillId="0" borderId="17" xfId="53" applyNumberFormat="1" applyFont="1" applyBorder="1" applyAlignment="1" applyProtection="1">
      <alignment horizontal="center" vertical="center"/>
      <protection/>
    </xf>
    <xf numFmtId="187" fontId="17" fillId="0" borderId="0" xfId="53" applyNumberFormat="1" applyFont="1" applyFill="1" applyBorder="1" applyAlignment="1" applyProtection="1">
      <alignment horizontal="distributed" vertical="center"/>
      <protection/>
    </xf>
    <xf numFmtId="187" fontId="17" fillId="0" borderId="89" xfId="53" applyNumberFormat="1" applyFont="1" applyFill="1" applyBorder="1" applyAlignment="1" applyProtection="1">
      <alignment horizontal="center" vertical="center"/>
      <protection/>
    </xf>
    <xf numFmtId="187" fontId="20" fillId="0" borderId="65" xfId="53" applyNumberFormat="1" applyFont="1" applyBorder="1" applyAlignment="1" applyProtection="1">
      <alignment horizontal="right" vertical="center"/>
      <protection/>
    </xf>
    <xf numFmtId="187" fontId="20" fillId="0" borderId="90" xfId="53" applyNumberFormat="1" applyFont="1" applyBorder="1" applyAlignment="1" applyProtection="1">
      <alignment horizontal="right" vertical="center"/>
      <protection/>
    </xf>
    <xf numFmtId="38" fontId="4" fillId="0" borderId="90" xfId="49" applyFont="1" applyFill="1" applyBorder="1" applyAlignment="1" applyProtection="1">
      <alignment horizontal="right" vertical="center"/>
      <protection/>
    </xf>
    <xf numFmtId="187" fontId="19" fillId="0" borderId="88" xfId="52" applyNumberFormat="1" applyFont="1" applyBorder="1" applyAlignment="1" applyProtection="1">
      <alignment horizontal="center" vertical="center"/>
      <protection/>
    </xf>
    <xf numFmtId="187" fontId="20" fillId="0" borderId="89" xfId="52" applyNumberFormat="1" applyFont="1" applyBorder="1" applyAlignment="1" applyProtection="1">
      <alignment horizontal="right" vertical="center"/>
      <protection/>
    </xf>
    <xf numFmtId="187" fontId="20" fillId="0" borderId="74" xfId="53" applyNumberFormat="1" applyFont="1" applyBorder="1" applyAlignment="1" applyProtection="1">
      <alignment horizontal="right" vertical="center"/>
      <protection/>
    </xf>
    <xf numFmtId="187" fontId="19" fillId="0" borderId="76" xfId="53" applyNumberFormat="1" applyFont="1" applyBorder="1" applyAlignment="1" applyProtection="1">
      <alignment horizontal="center" vertical="center"/>
      <protection/>
    </xf>
    <xf numFmtId="187" fontId="20" fillId="0" borderId="76" xfId="53" applyNumberFormat="1" applyFont="1" applyBorder="1" applyAlignment="1" applyProtection="1">
      <alignment horizontal="right" vertical="center"/>
      <protection/>
    </xf>
    <xf numFmtId="187" fontId="19" fillId="0" borderId="76" xfId="53" applyNumberFormat="1" applyFont="1" applyFill="1" applyBorder="1" applyAlignment="1" applyProtection="1">
      <alignment horizontal="center" vertical="center"/>
      <protection/>
    </xf>
    <xf numFmtId="187" fontId="20" fillId="0" borderId="76" xfId="53" applyNumberFormat="1" applyFont="1" applyFill="1" applyBorder="1" applyAlignment="1" applyProtection="1">
      <alignment horizontal="right" vertical="center"/>
      <protection/>
    </xf>
    <xf numFmtId="187" fontId="17" fillId="0" borderId="17" xfId="53" applyNumberFormat="1" applyFont="1" applyBorder="1" applyAlignment="1" applyProtection="1">
      <alignment horizontal="left" vertical="center"/>
      <protection/>
    </xf>
    <xf numFmtId="187" fontId="19" fillId="0" borderId="72" xfId="53" applyNumberFormat="1" applyFont="1" applyFill="1" applyBorder="1" applyAlignment="1" applyProtection="1">
      <alignment horizontal="center" vertical="center"/>
      <protection/>
    </xf>
    <xf numFmtId="187" fontId="20" fillId="0" borderId="72" xfId="53" applyNumberFormat="1" applyFont="1" applyFill="1" applyBorder="1" applyAlignment="1" applyProtection="1">
      <alignment horizontal="right" vertical="center"/>
      <protection/>
    </xf>
    <xf numFmtId="187" fontId="17" fillId="0" borderId="88" xfId="52" applyNumberFormat="1" applyFont="1" applyFill="1" applyBorder="1" applyAlignment="1" applyProtection="1">
      <alignment horizontal="center" vertical="center"/>
      <protection/>
    </xf>
    <xf numFmtId="187" fontId="20" fillId="0" borderId="63" xfId="52" applyNumberFormat="1" applyFont="1" applyBorder="1" applyAlignment="1" applyProtection="1">
      <alignment horizontal="right" vertical="center" shrinkToFit="1"/>
      <protection/>
    </xf>
    <xf numFmtId="187" fontId="20" fillId="0" borderId="89" xfId="53" applyNumberFormat="1" applyFont="1" applyBorder="1" applyAlignment="1" applyProtection="1">
      <alignment horizontal="right" vertical="center"/>
      <protection/>
    </xf>
    <xf numFmtId="187" fontId="19" fillId="0" borderId="0" xfId="52" applyNumberFormat="1" applyFont="1" applyBorder="1" applyAlignment="1" applyProtection="1">
      <alignment horizontal="center" vertical="center"/>
      <protection/>
    </xf>
    <xf numFmtId="187" fontId="19" fillId="0" borderId="76" xfId="52" applyNumberFormat="1" applyFont="1" applyBorder="1" applyAlignment="1" applyProtection="1">
      <alignment horizontal="center" vertical="center"/>
      <protection/>
    </xf>
    <xf numFmtId="187" fontId="20" fillId="0" borderId="67" xfId="53" applyNumberFormat="1" applyFont="1" applyFill="1" applyBorder="1" applyAlignment="1" applyProtection="1">
      <alignment horizontal="right" vertical="center"/>
      <protection/>
    </xf>
    <xf numFmtId="187" fontId="20" fillId="0" borderId="0" xfId="52" applyNumberFormat="1" applyFont="1" applyBorder="1" applyAlignment="1" applyProtection="1">
      <alignment horizontal="right" vertical="center"/>
      <protection/>
    </xf>
    <xf numFmtId="187" fontId="20" fillId="0" borderId="63" xfId="52" applyNumberFormat="1" applyFont="1" applyBorder="1" applyAlignment="1" applyProtection="1">
      <alignment horizontal="right" vertical="center"/>
      <protection/>
    </xf>
    <xf numFmtId="187" fontId="20" fillId="0" borderId="76" xfId="52" applyNumberFormat="1" applyFont="1" applyBorder="1" applyAlignment="1" applyProtection="1">
      <alignment horizontal="right" vertical="center"/>
      <protection/>
    </xf>
    <xf numFmtId="187" fontId="18" fillId="0" borderId="17" xfId="52" applyNumberFormat="1" applyFont="1" applyBorder="1" applyAlignment="1" applyProtection="1">
      <alignment horizontal="distributed"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20" fillId="0" borderId="65" xfId="52" applyNumberFormat="1" applyFont="1" applyFill="1" applyBorder="1" applyAlignment="1" applyProtection="1">
      <alignment horizontal="right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Fill="1" applyBorder="1" applyAlignment="1" applyProtection="1">
      <alignment horizontal="center" vertical="center"/>
      <protection/>
    </xf>
    <xf numFmtId="187" fontId="17" fillId="0" borderId="72" xfId="52" applyNumberFormat="1" applyFont="1" applyFill="1" applyBorder="1" applyAlignment="1" applyProtection="1">
      <alignment horizontal="center" vertical="center"/>
      <protection/>
    </xf>
    <xf numFmtId="187" fontId="20" fillId="0" borderId="17" xfId="52" applyNumberFormat="1" applyFont="1" applyFill="1" applyBorder="1" applyAlignment="1" applyProtection="1">
      <alignment horizontal="right" vertical="center" shrinkToFit="1"/>
      <protection/>
    </xf>
    <xf numFmtId="187" fontId="20" fillId="0" borderId="72" xfId="52" applyNumberFormat="1" applyFont="1" applyFill="1" applyBorder="1" applyAlignment="1" applyProtection="1">
      <alignment horizontal="right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20" fillId="0" borderId="73" xfId="52" applyNumberFormat="1" applyFont="1" applyBorder="1" applyAlignment="1" applyProtection="1">
      <alignment horizontal="right" vertical="center"/>
      <protection/>
    </xf>
    <xf numFmtId="187" fontId="17" fillId="0" borderId="72" xfId="52" applyNumberFormat="1" applyFont="1" applyBorder="1" applyAlignment="1" applyProtection="1">
      <alignment horizontal="center" vertical="center"/>
      <protection/>
    </xf>
    <xf numFmtId="187" fontId="20" fillId="0" borderId="72" xfId="52" applyNumberFormat="1" applyFont="1" applyBorder="1" applyAlignment="1" applyProtection="1">
      <alignment horizontal="right" vertical="center" shrinkToFit="1"/>
      <protection/>
    </xf>
    <xf numFmtId="187" fontId="20" fillId="0" borderId="17" xfId="52" applyNumberFormat="1" applyFont="1" applyBorder="1" applyAlignment="1" applyProtection="1">
      <alignment horizontal="right" vertical="center" shrinkToFit="1"/>
      <protection/>
    </xf>
    <xf numFmtId="187" fontId="17" fillId="0" borderId="63" xfId="52" applyNumberFormat="1" applyFont="1" applyFill="1" applyBorder="1" applyAlignment="1" applyProtection="1">
      <alignment horizontal="distributed" vertical="center"/>
      <protection/>
    </xf>
    <xf numFmtId="187" fontId="20" fillId="0" borderId="65" xfId="52" applyNumberFormat="1" applyFont="1" applyBorder="1" applyAlignment="1" applyProtection="1">
      <alignment horizontal="right" vertical="center"/>
      <protection/>
    </xf>
    <xf numFmtId="187" fontId="20" fillId="0" borderId="72" xfId="52" applyNumberFormat="1" applyFont="1" applyBorder="1" applyAlignment="1" applyProtection="1">
      <alignment horizontal="right" vertical="center"/>
      <protection/>
    </xf>
    <xf numFmtId="187" fontId="20" fillId="0" borderId="67" xfId="52" applyNumberFormat="1" applyFont="1" applyFill="1" applyBorder="1" applyAlignment="1" applyProtection="1">
      <alignment horizontal="right" vertical="center"/>
      <protection/>
    </xf>
    <xf numFmtId="187" fontId="19" fillId="0" borderId="76" xfId="52" applyNumberFormat="1" applyFont="1" applyFill="1" applyBorder="1" applyAlignment="1" applyProtection="1">
      <alignment horizontal="center" vertical="center"/>
      <protection/>
    </xf>
    <xf numFmtId="187" fontId="20" fillId="0" borderId="63" xfId="52" applyNumberFormat="1" applyFont="1" applyFill="1" applyBorder="1" applyAlignment="1" applyProtection="1">
      <alignment horizontal="right" vertical="center" shrinkToFit="1"/>
      <protection/>
    </xf>
    <xf numFmtId="187" fontId="17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8" fillId="0" borderId="63" xfId="52" applyNumberFormat="1" applyFont="1" applyBorder="1" applyAlignment="1" applyProtection="1">
      <alignment horizontal="distributed" vertical="center" shrinkToFit="1"/>
      <protection/>
    </xf>
    <xf numFmtId="187" fontId="18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20" fillId="0" borderId="63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/>
      <protection/>
    </xf>
    <xf numFmtId="187" fontId="17" fillId="0" borderId="76" xfId="52" applyNumberFormat="1" applyFont="1" applyFill="1" applyBorder="1" applyAlignment="1" applyProtection="1">
      <alignment horizontal="center" vertical="center"/>
      <protection/>
    </xf>
    <xf numFmtId="187" fontId="20" fillId="0" borderId="76" xfId="52" applyNumberFormat="1" applyFont="1" applyFill="1" applyBorder="1" applyAlignment="1" applyProtection="1">
      <alignment horizontal="right" vertical="center"/>
      <protection/>
    </xf>
    <xf numFmtId="187" fontId="20" fillId="0" borderId="91" xfId="52" applyNumberFormat="1" applyFont="1" applyBorder="1" applyAlignment="1" applyProtection="1">
      <alignment horizontal="right" vertical="center"/>
      <protection/>
    </xf>
    <xf numFmtId="187" fontId="17" fillId="0" borderId="92" xfId="52" applyNumberFormat="1" applyFont="1" applyBorder="1" applyAlignment="1" applyProtection="1">
      <alignment horizontal="distributed" vertical="center"/>
      <protection/>
    </xf>
    <xf numFmtId="187" fontId="17" fillId="0" borderId="92" xfId="52" applyNumberFormat="1" applyFont="1" applyBorder="1" applyAlignment="1" applyProtection="1">
      <alignment horizontal="center" vertical="center"/>
      <protection/>
    </xf>
    <xf numFmtId="187" fontId="20" fillId="0" borderId="93" xfId="52" applyNumberFormat="1" applyFont="1" applyBorder="1" applyAlignment="1" applyProtection="1">
      <alignment horizontal="right" vertical="center"/>
      <protection/>
    </xf>
    <xf numFmtId="187" fontId="17" fillId="0" borderId="81" xfId="52" applyNumberFormat="1" applyFont="1" applyBorder="1" applyAlignment="1" applyProtection="1">
      <alignment horizontal="distributed"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distributed" vertical="center"/>
      <protection/>
    </xf>
    <xf numFmtId="187" fontId="20" fillId="0" borderId="94" xfId="52" applyNumberFormat="1" applyFont="1" applyBorder="1" applyAlignment="1" applyProtection="1">
      <alignment horizontal="right" vertical="center"/>
      <protection/>
    </xf>
    <xf numFmtId="187" fontId="16" fillId="0" borderId="63" xfId="52" applyNumberFormat="1" applyFont="1" applyBorder="1" applyAlignment="1" applyProtection="1">
      <alignment/>
      <protection/>
    </xf>
    <xf numFmtId="187" fontId="20" fillId="0" borderId="69" xfId="53" applyNumberFormat="1" applyFont="1" applyBorder="1" applyAlignment="1" applyProtection="1">
      <alignment horizontal="right" vertical="center"/>
      <protection/>
    </xf>
    <xf numFmtId="38" fontId="6" fillId="0" borderId="95" xfId="49" applyFont="1" applyFill="1" applyBorder="1" applyAlignment="1" applyProtection="1">
      <alignment horizontal="center" vertical="center"/>
      <protection/>
    </xf>
    <xf numFmtId="187" fontId="21" fillId="0" borderId="64" xfId="52" applyNumberFormat="1" applyFont="1" applyFill="1" applyBorder="1" applyAlignment="1" applyProtection="1">
      <alignment vertical="center"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 wrapText="1"/>
      <protection/>
    </xf>
    <xf numFmtId="187" fontId="16" fillId="0" borderId="63" xfId="52" applyNumberFormat="1" applyFont="1" applyBorder="1" applyAlignment="1" applyProtection="1">
      <alignment horizontal="center" vertical="center" shrinkToFit="1"/>
      <protection/>
    </xf>
    <xf numFmtId="187" fontId="17" fillId="0" borderId="92" xfId="53" applyNumberFormat="1" applyFont="1" applyFill="1" applyBorder="1" applyAlignment="1" applyProtection="1">
      <alignment horizontal="distributed" vertical="center"/>
      <protection/>
    </xf>
    <xf numFmtId="187" fontId="17" fillId="0" borderId="96" xfId="53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Border="1" applyAlignment="1" applyProtection="1">
      <alignment horizontal="distributed" vertical="center"/>
      <protection/>
    </xf>
    <xf numFmtId="187" fontId="20" fillId="0" borderId="95" xfId="52" applyNumberFormat="1" applyFont="1" applyBorder="1" applyAlignment="1" applyProtection="1">
      <alignment horizontal="right" vertical="center"/>
      <protection/>
    </xf>
    <xf numFmtId="187" fontId="17" fillId="0" borderId="92" xfId="52" applyNumberFormat="1" applyFont="1" applyBorder="1" applyAlignment="1" applyProtection="1">
      <alignment horizontal="center" vertical="center" wrapText="1"/>
      <protection/>
    </xf>
    <xf numFmtId="187" fontId="20" fillId="0" borderId="97" xfId="52" applyNumberFormat="1" applyFont="1" applyBorder="1" applyAlignment="1" applyProtection="1">
      <alignment horizontal="right" vertical="center"/>
      <protection/>
    </xf>
    <xf numFmtId="187" fontId="16" fillId="0" borderId="0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16" fillId="0" borderId="0" xfId="52" applyNumberFormat="1" applyFont="1" applyFill="1" applyBorder="1" applyAlignment="1" applyProtection="1">
      <alignment horizontal="distributed" vertical="center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187" fontId="16" fillId="0" borderId="76" xfId="52" applyNumberFormat="1" applyFont="1" applyBorder="1" applyAlignment="1" applyProtection="1">
      <alignment horizontal="center" vertical="center"/>
      <protection/>
    </xf>
    <xf numFmtId="187" fontId="20" fillId="0" borderId="98" xfId="52" applyNumberFormat="1" applyFont="1" applyBorder="1" applyAlignment="1" applyProtection="1">
      <alignment horizontal="right" vertical="center"/>
      <protection/>
    </xf>
    <xf numFmtId="187" fontId="16" fillId="0" borderId="92" xfId="52" applyNumberFormat="1" applyFont="1" applyBorder="1" applyAlignment="1" applyProtection="1">
      <alignment horizontal="center" vertical="center" shrinkToFit="1"/>
      <protection/>
    </xf>
    <xf numFmtId="187" fontId="20" fillId="0" borderId="98" xfId="52" applyNumberFormat="1" applyFont="1" applyFill="1" applyBorder="1" applyAlignment="1" applyProtection="1">
      <alignment horizontal="right" vertical="center"/>
      <protection/>
    </xf>
    <xf numFmtId="187" fontId="20" fillId="0" borderId="94" xfId="52" applyNumberFormat="1" applyFont="1" applyFill="1" applyBorder="1" applyAlignment="1" applyProtection="1">
      <alignment horizontal="right" vertical="center"/>
      <protection/>
    </xf>
    <xf numFmtId="187" fontId="17" fillId="0" borderId="92" xfId="52" applyNumberFormat="1" applyFont="1" applyFill="1" applyBorder="1" applyAlignment="1" applyProtection="1">
      <alignment horizontal="distributed" vertical="center"/>
      <protection/>
    </xf>
    <xf numFmtId="187" fontId="17" fillId="0" borderId="96" xfId="52" applyNumberFormat="1" applyFont="1" applyBorder="1" applyAlignment="1" applyProtection="1">
      <alignment horizontal="center" vertical="center"/>
      <protection/>
    </xf>
    <xf numFmtId="187" fontId="17" fillId="0" borderId="92" xfId="52" applyNumberFormat="1" applyFont="1" applyFill="1" applyBorder="1" applyAlignment="1" applyProtection="1">
      <alignment horizontal="center" vertical="center"/>
      <protection/>
    </xf>
    <xf numFmtId="187" fontId="19" fillId="0" borderId="96" xfId="52" applyNumberFormat="1" applyFont="1" applyBorder="1" applyAlignment="1" applyProtection="1">
      <alignment horizontal="center" vertical="center"/>
      <protection/>
    </xf>
    <xf numFmtId="187" fontId="19" fillId="0" borderId="81" xfId="52" applyNumberFormat="1" applyFont="1" applyBorder="1" applyAlignment="1" applyProtection="1">
      <alignment horizontal="center" vertical="center"/>
      <protection/>
    </xf>
    <xf numFmtId="187" fontId="19" fillId="0" borderId="92" xfId="52" applyNumberFormat="1" applyFont="1" applyBorder="1" applyAlignment="1" applyProtection="1">
      <alignment horizontal="center" vertical="center"/>
      <protection/>
    </xf>
    <xf numFmtId="187" fontId="16" fillId="0" borderId="99" xfId="52" applyNumberFormat="1" applyFont="1" applyBorder="1" applyAlignment="1" applyProtection="1">
      <alignment horizontal="distributed" vertical="center"/>
      <protection/>
    </xf>
    <xf numFmtId="187" fontId="16" fillId="0" borderId="100" xfId="52" applyNumberFormat="1" applyFont="1" applyBorder="1" applyAlignment="1" applyProtection="1">
      <alignment horizontal="center" vertical="center"/>
      <protection/>
    </xf>
    <xf numFmtId="187" fontId="16" fillId="0" borderId="76" xfId="52" applyNumberFormat="1" applyFont="1" applyBorder="1" applyAlignment="1" applyProtection="1">
      <alignment horizontal="center" vertical="center" wrapText="1"/>
      <protection/>
    </xf>
    <xf numFmtId="187" fontId="16" fillId="0" borderId="63" xfId="52" applyNumberFormat="1" applyFont="1" applyBorder="1" applyAlignment="1" applyProtection="1">
      <alignment horizontal="distributed" vertical="center" shrinkToFit="1"/>
      <protection/>
    </xf>
    <xf numFmtId="187" fontId="20" fillId="0" borderId="63" xfId="52" applyNumberFormat="1" applyFont="1" applyFill="1" applyBorder="1" applyAlignment="1" applyProtection="1">
      <alignment horizontal="distributed" vertical="center"/>
      <protection/>
    </xf>
    <xf numFmtId="187" fontId="20" fillId="0" borderId="76" xfId="52" applyNumberFormat="1" applyFont="1" applyFill="1" applyBorder="1" applyAlignment="1" applyProtection="1">
      <alignment horizontal="center" vertical="center"/>
      <protection/>
    </xf>
    <xf numFmtId="187" fontId="16" fillId="0" borderId="92" xfId="52" applyNumberFormat="1" applyFont="1" applyBorder="1" applyAlignment="1" applyProtection="1">
      <alignment horizontal="distributed" vertical="center"/>
      <protection/>
    </xf>
    <xf numFmtId="187" fontId="19" fillId="0" borderId="100" xfId="52" applyNumberFormat="1" applyFont="1" applyBorder="1" applyAlignment="1" applyProtection="1">
      <alignment horizontal="center" vertical="center"/>
      <protection/>
    </xf>
    <xf numFmtId="187" fontId="20" fillId="0" borderId="63" xfId="52" applyNumberFormat="1" applyFont="1" applyBorder="1" applyAlignment="1" applyProtection="1">
      <alignment horizontal="distributed" vertical="center"/>
      <protection/>
    </xf>
    <xf numFmtId="187" fontId="20" fillId="0" borderId="101" xfId="52" applyNumberFormat="1" applyFont="1" applyBorder="1" applyAlignment="1" applyProtection="1">
      <alignment horizontal="center" vertical="center"/>
      <protection/>
    </xf>
    <xf numFmtId="187" fontId="20" fillId="0" borderId="74" xfId="52" applyNumberFormat="1" applyFont="1" applyFill="1" applyBorder="1" applyAlignment="1" applyProtection="1">
      <alignment horizontal="right" vertical="center"/>
      <protection/>
    </xf>
    <xf numFmtId="187" fontId="18" fillId="0" borderId="67" xfId="52" applyNumberFormat="1" applyFont="1" applyBorder="1" applyAlignment="1" applyProtection="1">
      <alignment horizontal="right" vertical="center"/>
      <protection/>
    </xf>
    <xf numFmtId="187" fontId="16" fillId="0" borderId="81" xfId="52" applyNumberFormat="1" applyFont="1" applyBorder="1" applyAlignment="1" applyProtection="1">
      <alignment horizontal="distributed" vertical="center"/>
      <protection/>
    </xf>
    <xf numFmtId="187" fontId="20" fillId="0" borderId="102" xfId="52" applyNumberFormat="1" applyFont="1" applyBorder="1" applyAlignment="1" applyProtection="1">
      <alignment horizontal="right" vertical="center"/>
      <protection/>
    </xf>
    <xf numFmtId="187" fontId="16" fillId="0" borderId="99" xfId="52" applyNumberFormat="1" applyFont="1" applyBorder="1" applyAlignment="1" applyProtection="1">
      <alignment horizontal="distributed" vertical="center" shrinkToFit="1"/>
      <protection/>
    </xf>
    <xf numFmtId="187" fontId="16" fillId="0" borderId="99" xfId="52" applyNumberFormat="1" applyFont="1" applyFill="1" applyBorder="1" applyAlignment="1" applyProtection="1">
      <alignment horizontal="distributed" vertical="center"/>
      <protection/>
    </xf>
    <xf numFmtId="187" fontId="20" fillId="0" borderId="0" xfId="52" applyNumberFormat="1" applyFont="1" applyFill="1" applyBorder="1" applyAlignment="1" applyProtection="1">
      <alignment horizontal="right" vertical="center" shrinkToFit="1"/>
      <protection/>
    </xf>
    <xf numFmtId="187" fontId="16" fillId="0" borderId="92" xfId="52" applyNumberFormat="1" applyFont="1" applyFill="1" applyBorder="1" applyAlignment="1" applyProtection="1">
      <alignment horizontal="distributed" vertical="center"/>
      <protection/>
    </xf>
    <xf numFmtId="187" fontId="16" fillId="0" borderId="81" xfId="52" applyNumberFormat="1" applyFont="1" applyFill="1" applyBorder="1" applyAlignment="1" applyProtection="1">
      <alignment horizontal="distributed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 shrinkToFit="1"/>
      <protection/>
    </xf>
    <xf numFmtId="187" fontId="22" fillId="0" borderId="100" xfId="52" applyNumberFormat="1" applyFont="1" applyBorder="1" applyAlignment="1" applyProtection="1">
      <alignment horizontal="center" vertical="center"/>
      <protection/>
    </xf>
    <xf numFmtId="187" fontId="22" fillId="0" borderId="76" xfId="52" applyNumberFormat="1" applyFont="1" applyBorder="1" applyAlignment="1" applyProtection="1">
      <alignment horizontal="center" vertical="center"/>
      <protection/>
    </xf>
    <xf numFmtId="187" fontId="16" fillId="0" borderId="67" xfId="52" applyNumberFormat="1" applyFont="1" applyBorder="1" applyAlignment="1" applyProtection="1">
      <alignment horizontal="right" vertical="center"/>
      <protection/>
    </xf>
    <xf numFmtId="187" fontId="20" fillId="0" borderId="74" xfId="53" applyNumberFormat="1" applyFont="1" applyFill="1" applyBorder="1" applyAlignment="1" applyProtection="1">
      <alignment horizontal="right" vertical="center"/>
      <protection/>
    </xf>
    <xf numFmtId="38" fontId="4" fillId="0" borderId="103" xfId="49" applyFont="1" applyFill="1" applyBorder="1" applyAlignment="1" applyProtection="1">
      <alignment horizontal="right" vertical="center"/>
      <protection/>
    </xf>
    <xf numFmtId="38" fontId="4" fillId="0" borderId="81" xfId="49" applyFont="1" applyFill="1" applyBorder="1" applyAlignment="1" applyProtection="1">
      <alignment horizontal="right" vertical="center"/>
      <protection/>
    </xf>
    <xf numFmtId="187" fontId="19" fillId="0" borderId="101" xfId="52" applyNumberFormat="1" applyFont="1" applyBorder="1" applyAlignment="1" applyProtection="1">
      <alignment horizontal="center" vertical="center"/>
      <protection/>
    </xf>
    <xf numFmtId="187" fontId="20" fillId="0" borderId="81" xfId="52" applyNumberFormat="1" applyFont="1" applyFill="1" applyBorder="1" applyAlignment="1" applyProtection="1">
      <alignment horizontal="right" vertical="center"/>
      <protection/>
    </xf>
    <xf numFmtId="187" fontId="17" fillId="0" borderId="0" xfId="53" applyNumberFormat="1" applyFont="1" applyBorder="1" applyAlignment="1" applyProtection="1">
      <alignment horizontal="distributed" vertical="center"/>
      <protection/>
    </xf>
    <xf numFmtId="0" fontId="0" fillId="0" borderId="89" xfId="0" applyFont="1" applyFill="1" applyBorder="1" applyAlignment="1" applyProtection="1">
      <alignment vertical="center"/>
      <protection/>
    </xf>
    <xf numFmtId="38" fontId="7" fillId="0" borderId="77" xfId="0" applyNumberFormat="1" applyFont="1" applyFill="1" applyBorder="1" applyAlignment="1" applyProtection="1">
      <alignment vertical="center"/>
      <protection/>
    </xf>
    <xf numFmtId="38" fontId="23" fillId="0" borderId="76" xfId="0" applyNumberFormat="1" applyFont="1" applyFill="1" applyBorder="1" applyAlignment="1" applyProtection="1">
      <alignment vertical="center"/>
      <protection/>
    </xf>
    <xf numFmtId="38" fontId="4" fillId="0" borderId="74" xfId="49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63" xfId="0" applyBorder="1" applyAlignment="1" applyProtection="1">
      <alignment horizontal="distributed" vertical="center"/>
      <protection/>
    </xf>
    <xf numFmtId="0" fontId="0" fillId="0" borderId="64" xfId="0" applyBorder="1" applyAlignment="1" applyProtection="1">
      <alignment vertical="center"/>
      <protection/>
    </xf>
    <xf numFmtId="187" fontId="16" fillId="0" borderId="99" xfId="52" applyNumberFormat="1" applyFont="1" applyBorder="1" applyAlignment="1" applyProtection="1">
      <alignment horizontal="center" vertical="center" shrinkToFit="1"/>
      <protection/>
    </xf>
    <xf numFmtId="187" fontId="16" fillId="0" borderId="99" xfId="52" applyNumberFormat="1" applyFont="1" applyFill="1" applyBorder="1" applyAlignment="1" applyProtection="1">
      <alignment horizontal="center" vertical="center" shrinkToFit="1"/>
      <protection/>
    </xf>
    <xf numFmtId="187" fontId="16" fillId="0" borderId="92" xfId="52" applyNumberFormat="1" applyFont="1" applyFill="1" applyBorder="1" applyAlignment="1" applyProtection="1">
      <alignment horizontal="center" vertical="center" shrinkToFit="1"/>
      <protection/>
    </xf>
    <xf numFmtId="187" fontId="16" fillId="0" borderId="63" xfId="53" applyNumberFormat="1" applyFont="1" applyBorder="1" applyAlignment="1" applyProtection="1">
      <alignment horizontal="distributed" vertical="center"/>
      <protection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0" fontId="24" fillId="0" borderId="21" xfId="43" applyFont="1" applyBorder="1" applyAlignment="1" applyProtection="1">
      <alignment horizontal="distributed" vertical="center"/>
      <protection locked="0"/>
    </xf>
    <xf numFmtId="0" fontId="24" fillId="0" borderId="63" xfId="43" applyFont="1" applyBorder="1" applyAlignment="1" applyProtection="1">
      <alignment horizontal="distributed" vertical="center"/>
      <protection locked="0"/>
    </xf>
    <xf numFmtId="38" fontId="4" fillId="0" borderId="77" xfId="49" applyFont="1" applyFill="1" applyBorder="1" applyAlignment="1" applyProtection="1">
      <alignment horizontal="right" vertical="center"/>
      <protection locked="0"/>
    </xf>
    <xf numFmtId="38" fontId="4" fillId="0" borderId="63" xfId="49" applyFont="1" applyFill="1" applyBorder="1" applyAlignment="1" applyProtection="1">
      <alignment horizontal="right" vertical="center"/>
      <protection locked="0"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187" fontId="17" fillId="0" borderId="100" xfId="52" applyNumberFormat="1" applyFont="1" applyBorder="1" applyAlignment="1" applyProtection="1">
      <alignment horizontal="center" vertical="center"/>
      <protection/>
    </xf>
    <xf numFmtId="38" fontId="4" fillId="0" borderId="84" xfId="49" applyFont="1" applyFill="1" applyBorder="1" applyAlignment="1" applyProtection="1">
      <alignment horizontal="right" vertical="center"/>
      <protection locked="0"/>
    </xf>
    <xf numFmtId="38" fontId="4" fillId="0" borderId="39" xfId="49" applyFont="1" applyFill="1" applyBorder="1" applyAlignment="1" applyProtection="1">
      <alignment horizontal="right" vertical="center"/>
      <protection/>
    </xf>
    <xf numFmtId="0" fontId="23" fillId="0" borderId="62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187" fontId="17" fillId="0" borderId="89" xfId="52" applyNumberFormat="1" applyFont="1" applyBorder="1" applyAlignment="1" applyProtection="1">
      <alignment horizontal="center" vertical="center"/>
      <protection/>
    </xf>
    <xf numFmtId="187" fontId="25" fillId="0" borderId="100" xfId="52" applyNumberFormat="1" applyFont="1" applyBorder="1" applyAlignment="1" applyProtection="1">
      <alignment horizontal="center" vertical="center"/>
      <protection/>
    </xf>
    <xf numFmtId="187" fontId="25" fillId="0" borderId="76" xfId="52" applyNumberFormat="1" applyFont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187" fontId="25" fillId="0" borderId="88" xfId="52" applyNumberFormat="1" applyFont="1" applyBorder="1" applyAlignment="1" applyProtection="1">
      <alignment horizontal="center" vertical="center"/>
      <protection/>
    </xf>
    <xf numFmtId="187" fontId="25" fillId="0" borderId="76" xfId="52" applyNumberFormat="1" applyFont="1" applyFill="1" applyBorder="1" applyAlignment="1" applyProtection="1">
      <alignment horizontal="center" vertical="center"/>
      <protection/>
    </xf>
    <xf numFmtId="187" fontId="25" fillId="0" borderId="63" xfId="52" applyNumberFormat="1" applyFont="1" applyBorder="1" applyAlignment="1" applyProtection="1">
      <alignment horizontal="center" vertical="center"/>
      <protection/>
    </xf>
    <xf numFmtId="187" fontId="25" fillId="0" borderId="63" xfId="52" applyNumberFormat="1" applyFont="1" applyFill="1" applyBorder="1" applyAlignment="1" applyProtection="1">
      <alignment horizontal="center" vertical="center"/>
      <protection/>
    </xf>
    <xf numFmtId="38" fontId="6" fillId="0" borderId="104" xfId="0" applyNumberFormat="1" applyFont="1" applyFill="1" applyBorder="1" applyAlignment="1" applyProtection="1">
      <alignment vertical="center"/>
      <protection/>
    </xf>
    <xf numFmtId="38" fontId="4" fillId="0" borderId="32" xfId="0" applyNumberFormat="1" applyFont="1" applyFill="1" applyBorder="1" applyAlignment="1" applyProtection="1">
      <alignment vertical="center"/>
      <protection/>
    </xf>
    <xf numFmtId="0" fontId="6" fillId="0" borderId="31" xfId="66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 horizontal="left" vertical="center" indent="2"/>
      <protection/>
    </xf>
    <xf numFmtId="187" fontId="25" fillId="0" borderId="81" xfId="52" applyNumberFormat="1" applyFont="1" applyBorder="1" applyAlignment="1" applyProtection="1">
      <alignment horizontal="center" vertical="center"/>
      <protection/>
    </xf>
    <xf numFmtId="187" fontId="20" fillId="0" borderId="93" xfId="52" applyNumberFormat="1" applyFont="1" applyFill="1" applyBorder="1" applyAlignment="1" applyProtection="1">
      <alignment horizontal="right" vertical="center"/>
      <protection/>
    </xf>
    <xf numFmtId="187" fontId="20" fillId="0" borderId="91" xfId="52" applyNumberFormat="1" applyFont="1" applyFill="1" applyBorder="1" applyAlignment="1" applyProtection="1">
      <alignment horizontal="right" vertical="center"/>
      <protection/>
    </xf>
    <xf numFmtId="187" fontId="20" fillId="0" borderId="102" xfId="52" applyNumberFormat="1" applyFont="1" applyFill="1" applyBorder="1" applyAlignment="1" applyProtection="1">
      <alignment horizontal="right" vertical="center"/>
      <protection/>
    </xf>
    <xf numFmtId="187" fontId="19" fillId="0" borderId="100" xfId="52" applyNumberFormat="1" applyFont="1" applyFill="1" applyBorder="1" applyAlignment="1" applyProtection="1">
      <alignment horizontal="center" vertical="center"/>
      <protection/>
    </xf>
    <xf numFmtId="187" fontId="20" fillId="0" borderId="95" xfId="52" applyNumberFormat="1" applyFont="1" applyFill="1" applyBorder="1" applyAlignment="1" applyProtection="1">
      <alignment horizontal="right" vertical="center"/>
      <protection/>
    </xf>
    <xf numFmtId="187" fontId="20" fillId="0" borderId="89" xfId="52" applyNumberFormat="1" applyFont="1" applyFill="1" applyBorder="1" applyAlignment="1" applyProtection="1">
      <alignment horizontal="right" vertical="center"/>
      <protection/>
    </xf>
    <xf numFmtId="187" fontId="16" fillId="0" borderId="76" xfId="52" applyNumberFormat="1" applyFont="1" applyFill="1" applyBorder="1" applyAlignment="1" applyProtection="1">
      <alignment horizontal="center" vertical="center"/>
      <protection/>
    </xf>
    <xf numFmtId="187" fontId="16" fillId="0" borderId="74" xfId="52" applyNumberFormat="1" applyFont="1" applyFill="1" applyBorder="1" applyAlignment="1" applyProtection="1">
      <alignment horizontal="right" vertical="center"/>
      <protection/>
    </xf>
    <xf numFmtId="187" fontId="20" fillId="0" borderId="87" xfId="52" applyNumberFormat="1" applyFont="1" applyFill="1" applyBorder="1" applyAlignment="1" applyProtection="1">
      <alignment horizontal="right" vertical="center"/>
      <protection/>
    </xf>
    <xf numFmtId="187" fontId="18" fillId="0" borderId="100" xfId="52" applyNumberFormat="1" applyFont="1" applyBorder="1" applyAlignment="1" applyProtection="1">
      <alignment horizontal="center" vertical="center"/>
      <protection/>
    </xf>
    <xf numFmtId="187" fontId="18" fillId="0" borderId="76" xfId="52" applyNumberFormat="1" applyFont="1" applyBorder="1" applyAlignment="1" applyProtection="1">
      <alignment horizontal="center" vertical="center"/>
      <protection/>
    </xf>
    <xf numFmtId="187" fontId="18" fillId="0" borderId="76" xfId="52" applyNumberFormat="1" applyFont="1" applyBorder="1" applyAlignment="1" applyProtection="1">
      <alignment horizontal="center" vertical="center" wrapText="1"/>
      <protection/>
    </xf>
    <xf numFmtId="187" fontId="18" fillId="0" borderId="0" xfId="52" applyNumberFormat="1" applyFont="1" applyBorder="1" applyAlignment="1" applyProtection="1">
      <alignment horizontal="center" vertical="center"/>
      <protection/>
    </xf>
    <xf numFmtId="187" fontId="18" fillId="0" borderId="63" xfId="52" applyNumberFormat="1" applyFont="1" applyBorder="1" applyAlignment="1" applyProtection="1">
      <alignment horizontal="center" vertical="center"/>
      <protection/>
    </xf>
    <xf numFmtId="187" fontId="18" fillId="0" borderId="88" xfId="52" applyNumberFormat="1" applyFont="1" applyBorder="1" applyAlignment="1" applyProtection="1">
      <alignment horizontal="center" vertical="center"/>
      <protection/>
    </xf>
    <xf numFmtId="187" fontId="18" fillId="0" borderId="88" xfId="52" applyNumberFormat="1" applyFont="1" applyBorder="1" applyAlignment="1" applyProtection="1">
      <alignment horizontal="center" vertical="center" shrinkToFit="1"/>
      <protection/>
    </xf>
    <xf numFmtId="187" fontId="18" fillId="0" borderId="76" xfId="52" applyNumberFormat="1" applyFont="1" applyBorder="1" applyAlignment="1" applyProtection="1">
      <alignment horizontal="center" vertical="center" shrinkToFit="1"/>
      <protection/>
    </xf>
    <xf numFmtId="187" fontId="18" fillId="0" borderId="76" xfId="52" applyNumberFormat="1" applyFont="1" applyFill="1" applyBorder="1" applyAlignment="1" applyProtection="1">
      <alignment horizontal="center" vertical="center"/>
      <protection/>
    </xf>
    <xf numFmtId="187" fontId="18" fillId="0" borderId="101" xfId="52" applyNumberFormat="1" applyFont="1" applyBorder="1" applyAlignment="1" applyProtection="1">
      <alignment horizontal="center" vertical="center"/>
      <protection/>
    </xf>
    <xf numFmtId="187" fontId="18" fillId="0" borderId="63" xfId="52" applyNumberFormat="1" applyFont="1" applyFill="1" applyBorder="1" applyAlignment="1" applyProtection="1">
      <alignment horizontal="center" vertical="center"/>
      <protection/>
    </xf>
    <xf numFmtId="187" fontId="18" fillId="0" borderId="76" xfId="52" applyNumberFormat="1" applyFont="1" applyBorder="1" applyAlignment="1" applyProtection="1">
      <alignment horizontal="center" vertical="center" wrapText="1" shrinkToFit="1"/>
      <protection/>
    </xf>
    <xf numFmtId="187" fontId="18" fillId="0" borderId="100" xfId="52" applyNumberFormat="1" applyFont="1" applyFill="1" applyBorder="1" applyAlignment="1" applyProtection="1">
      <alignment horizontal="center" vertical="center"/>
      <protection/>
    </xf>
    <xf numFmtId="187" fontId="18" fillId="0" borderId="89" xfId="52" applyNumberFormat="1" applyFont="1" applyBorder="1" applyAlignment="1" applyProtection="1">
      <alignment horizontal="center" vertical="center"/>
      <protection/>
    </xf>
    <xf numFmtId="187" fontId="18" fillId="0" borderId="0" xfId="52" applyNumberFormat="1" applyFont="1" applyFill="1" applyBorder="1" applyAlignment="1" applyProtection="1">
      <alignment horizontal="center" vertical="center"/>
      <protection/>
    </xf>
    <xf numFmtId="187" fontId="18" fillId="0" borderId="76" xfId="52" applyNumberFormat="1" applyFont="1" applyFill="1" applyBorder="1" applyAlignment="1" applyProtection="1">
      <alignment horizontal="center" vertical="center" shrinkToFit="1"/>
      <protection/>
    </xf>
    <xf numFmtId="187" fontId="18" fillId="0" borderId="92" xfId="52" applyNumberFormat="1" applyFont="1" applyFill="1" applyBorder="1" applyAlignment="1" applyProtection="1">
      <alignment horizontal="center" vertical="center"/>
      <protection/>
    </xf>
    <xf numFmtId="187" fontId="18" fillId="0" borderId="96" xfId="52" applyNumberFormat="1" applyFont="1" applyBorder="1" applyAlignment="1" applyProtection="1">
      <alignment horizontal="center" vertical="center" shrinkToFit="1"/>
      <protection/>
    </xf>
    <xf numFmtId="187" fontId="26" fillId="0" borderId="76" xfId="52" applyNumberFormat="1" applyFont="1" applyFill="1" applyBorder="1" applyAlignment="1" applyProtection="1">
      <alignment horizontal="center" vertical="center"/>
      <protection/>
    </xf>
    <xf numFmtId="187" fontId="26" fillId="0" borderId="76" xfId="52" applyNumberFormat="1" applyFont="1" applyBorder="1" applyAlignment="1" applyProtection="1">
      <alignment horizontal="center" vertical="center"/>
      <protection/>
    </xf>
    <xf numFmtId="187" fontId="18" fillId="0" borderId="76" xfId="52" applyNumberFormat="1" applyFont="1" applyBorder="1" applyAlignment="1" applyProtection="1">
      <alignment/>
      <protection/>
    </xf>
    <xf numFmtId="187" fontId="18" fillId="0" borderId="63" xfId="52" applyNumberFormat="1" applyFont="1" applyBorder="1" applyAlignment="1" applyProtection="1">
      <alignment horizontal="center" vertical="center" wrapText="1"/>
      <protection/>
    </xf>
    <xf numFmtId="187" fontId="18" fillId="0" borderId="100" xfId="52" applyNumberFormat="1" applyFont="1" applyBorder="1" applyAlignment="1" applyProtection="1">
      <alignment horizontal="center" vertical="center" shrinkToFit="1"/>
      <protection/>
    </xf>
    <xf numFmtId="187" fontId="18" fillId="0" borderId="101" xfId="52" applyNumberFormat="1" applyFont="1" applyBorder="1" applyAlignment="1" applyProtection="1">
      <alignment horizontal="center" vertical="center" shrinkToFit="1"/>
      <protection/>
    </xf>
    <xf numFmtId="187" fontId="26" fillId="0" borderId="96" xfId="52" applyNumberFormat="1" applyFont="1" applyFill="1" applyBorder="1" applyAlignment="1" applyProtection="1">
      <alignment horizontal="center" vertical="center"/>
      <protection/>
    </xf>
    <xf numFmtId="187" fontId="26" fillId="0" borderId="101" xfId="52" applyNumberFormat="1" applyFont="1" applyFill="1" applyBorder="1" applyAlignment="1" applyProtection="1">
      <alignment horizontal="center" vertical="center"/>
      <protection/>
    </xf>
    <xf numFmtId="187" fontId="18" fillId="0" borderId="92" xfId="52" applyNumberFormat="1" applyFont="1" applyBorder="1" applyAlignment="1" applyProtection="1">
      <alignment horizontal="center" vertical="center"/>
      <protection/>
    </xf>
    <xf numFmtId="187" fontId="18" fillId="0" borderId="81" xfId="52" applyNumberFormat="1" applyFont="1" applyBorder="1" applyAlignment="1" applyProtection="1">
      <alignment horizontal="center" vertical="center"/>
      <protection/>
    </xf>
    <xf numFmtId="187" fontId="26" fillId="0" borderId="96" xfId="52" applyNumberFormat="1" applyFont="1" applyBorder="1" applyAlignment="1" applyProtection="1">
      <alignment horizontal="center" vertical="center"/>
      <protection/>
    </xf>
    <xf numFmtId="187" fontId="20" fillId="0" borderId="76" xfId="52" applyNumberFormat="1" applyFont="1" applyFill="1" applyBorder="1" applyAlignment="1" applyProtection="1">
      <alignment horizontal="right" vertical="center" shrinkToFit="1"/>
      <protection/>
    </xf>
    <xf numFmtId="38" fontId="4" fillId="35" borderId="74" xfId="49" applyFont="1" applyFill="1" applyBorder="1" applyAlignment="1" applyProtection="1">
      <alignment horizontal="right" vertical="center"/>
      <protection locked="0"/>
    </xf>
    <xf numFmtId="187" fontId="25" fillId="0" borderId="0" xfId="52" applyNumberFormat="1" applyFont="1" applyFill="1" applyBorder="1" applyAlignment="1" applyProtection="1">
      <alignment horizontal="center" vertical="center"/>
      <protection/>
    </xf>
    <xf numFmtId="187" fontId="20" fillId="0" borderId="0" xfId="52" applyNumberFormat="1" applyFont="1" applyFill="1" applyBorder="1" applyAlignment="1" applyProtection="1">
      <alignment horizontal="right" vertical="center"/>
      <protection/>
    </xf>
    <xf numFmtId="187" fontId="20" fillId="0" borderId="89" xfId="52" applyNumberFormat="1" applyFont="1" applyFill="1" applyBorder="1" applyAlignment="1" applyProtection="1">
      <alignment horizontal="right" vertical="center" shrinkToFit="1"/>
      <protection/>
    </xf>
    <xf numFmtId="38" fontId="6" fillId="0" borderId="95" xfId="49" applyFont="1" applyFill="1" applyBorder="1" applyAlignment="1" applyProtection="1">
      <alignment horizontal="right" vertical="center"/>
      <protection/>
    </xf>
    <xf numFmtId="38" fontId="4" fillId="0" borderId="102" xfId="49" applyFont="1" applyFill="1" applyBorder="1" applyAlignment="1" applyProtection="1">
      <alignment horizontal="right" vertical="center"/>
      <protection/>
    </xf>
    <xf numFmtId="187" fontId="17" fillId="0" borderId="89" xfId="52" applyNumberFormat="1" applyFont="1" applyFill="1" applyBorder="1" applyAlignment="1" applyProtection="1">
      <alignment horizontal="center" vertical="center"/>
      <protection/>
    </xf>
    <xf numFmtId="38" fontId="4" fillId="0" borderId="32" xfId="49" applyFont="1" applyFill="1" applyBorder="1" applyAlignment="1" applyProtection="1">
      <alignment horizontal="right" vertical="center"/>
      <protection locked="0"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0" fontId="62" fillId="0" borderId="0" xfId="68" applyFont="1" applyAlignment="1">
      <alignment vertical="center"/>
      <protection/>
    </xf>
    <xf numFmtId="0" fontId="45" fillId="0" borderId="0" xfId="68" applyFont="1">
      <alignment vertical="center"/>
      <protection/>
    </xf>
    <xf numFmtId="0" fontId="63" fillId="0" borderId="0" xfId="68" applyFont="1" applyAlignment="1">
      <alignment vertical="center"/>
      <protection/>
    </xf>
    <xf numFmtId="0" fontId="45" fillId="0" borderId="0" xfId="68" applyFont="1" applyAlignment="1">
      <alignment vertical="center"/>
      <protection/>
    </xf>
    <xf numFmtId="0" fontId="64" fillId="0" borderId="0" xfId="68" applyFont="1" applyAlignment="1">
      <alignment horizontal="right" vertical="center"/>
      <protection/>
    </xf>
    <xf numFmtId="49" fontId="64" fillId="0" borderId="0" xfId="68" applyNumberFormat="1" applyFont="1" applyAlignment="1" quotePrefix="1">
      <alignment vertical="center"/>
      <protection/>
    </xf>
    <xf numFmtId="0" fontId="45" fillId="0" borderId="40" xfId="68" applyFont="1" applyBorder="1" applyAlignment="1">
      <alignment vertical="center"/>
      <protection/>
    </xf>
    <xf numFmtId="0" fontId="45" fillId="0" borderId="21" xfId="68" applyFont="1" applyBorder="1" applyAlignment="1">
      <alignment vertical="center"/>
      <protection/>
    </xf>
    <xf numFmtId="0" fontId="64" fillId="0" borderId="87" xfId="68" applyFont="1" applyBorder="1" applyAlignment="1">
      <alignment horizontal="center" vertical="center"/>
      <protection/>
    </xf>
    <xf numFmtId="0" fontId="64" fillId="0" borderId="90" xfId="68" applyFont="1" applyBorder="1" applyAlignment="1">
      <alignment horizontal="center" vertical="center"/>
      <protection/>
    </xf>
    <xf numFmtId="0" fontId="45" fillId="0" borderId="16" xfId="68" applyFont="1" applyBorder="1" applyAlignment="1">
      <alignment vertical="center"/>
      <protection/>
    </xf>
    <xf numFmtId="0" fontId="45" fillId="0" borderId="17" xfId="68" applyFont="1" applyBorder="1" applyAlignment="1">
      <alignment vertical="center"/>
      <protection/>
    </xf>
    <xf numFmtId="0" fontId="64" fillId="0" borderId="105" xfId="68" applyFont="1" applyBorder="1" applyAlignment="1">
      <alignment horizontal="center" vertical="center"/>
      <protection/>
    </xf>
    <xf numFmtId="0" fontId="64" fillId="0" borderId="65" xfId="68" applyFont="1" applyBorder="1" applyAlignment="1">
      <alignment horizontal="center" vertical="center"/>
      <protection/>
    </xf>
    <xf numFmtId="0" fontId="64" fillId="0" borderId="73" xfId="68" applyFont="1" applyBorder="1" applyAlignment="1">
      <alignment horizontal="center" vertical="center"/>
      <protection/>
    </xf>
    <xf numFmtId="2" fontId="45" fillId="0" borderId="106" xfId="68" applyNumberFormat="1" applyFont="1" applyBorder="1" applyAlignment="1">
      <alignment vertical="center"/>
      <protection/>
    </xf>
    <xf numFmtId="2" fontId="45" fillId="0" borderId="107" xfId="68" applyNumberFormat="1" applyFont="1" applyBorder="1" applyAlignment="1">
      <alignment vertical="center"/>
      <protection/>
    </xf>
    <xf numFmtId="2" fontId="45" fillId="0" borderId="96" xfId="68" applyNumberFormat="1" applyFont="1" applyBorder="1" applyAlignment="1">
      <alignment vertical="center"/>
      <protection/>
    </xf>
    <xf numFmtId="2" fontId="45" fillId="0" borderId="98" xfId="68" applyNumberFormat="1" applyFont="1" applyBorder="1" applyAlignment="1">
      <alignment vertical="center"/>
      <protection/>
    </xf>
    <xf numFmtId="2" fontId="45" fillId="0" borderId="97" xfId="68" applyNumberFormat="1" applyFont="1" applyBorder="1" applyAlignment="1">
      <alignment vertical="center"/>
      <protection/>
    </xf>
    <xf numFmtId="0" fontId="64" fillId="0" borderId="86" xfId="68" applyFont="1" applyBorder="1" applyAlignment="1">
      <alignment horizontal="center" vertical="center"/>
      <protection/>
    </xf>
    <xf numFmtId="2" fontId="45" fillId="0" borderId="108" xfId="68" applyNumberFormat="1" applyFont="1" applyBorder="1" applyAlignment="1">
      <alignment vertical="center"/>
      <protection/>
    </xf>
    <xf numFmtId="2" fontId="45" fillId="0" borderId="109" xfId="68" applyNumberFormat="1" applyFont="1" applyBorder="1" applyAlignment="1">
      <alignment vertical="center"/>
      <protection/>
    </xf>
    <xf numFmtId="2" fontId="45" fillId="0" borderId="76" xfId="68" applyNumberFormat="1" applyFont="1" applyBorder="1" applyAlignment="1">
      <alignment vertical="center"/>
      <protection/>
    </xf>
    <xf numFmtId="2" fontId="45" fillId="0" borderId="67" xfId="68" applyNumberFormat="1" applyFont="1" applyBorder="1" applyAlignment="1">
      <alignment vertical="center"/>
      <protection/>
    </xf>
    <xf numFmtId="2" fontId="45" fillId="0" borderId="74" xfId="68" applyNumberFormat="1" applyFont="1" applyBorder="1" applyAlignment="1">
      <alignment vertical="center"/>
      <protection/>
    </xf>
    <xf numFmtId="0" fontId="64" fillId="0" borderId="94" xfId="68" applyFont="1" applyBorder="1" applyAlignment="1">
      <alignment horizontal="distributed" vertical="center"/>
      <protection/>
    </xf>
    <xf numFmtId="2" fontId="45" fillId="0" borderId="110" xfId="68" applyNumberFormat="1" applyFont="1" applyBorder="1" applyAlignment="1">
      <alignment vertical="center"/>
      <protection/>
    </xf>
    <xf numFmtId="2" fontId="45" fillId="0" borderId="111" xfId="68" applyNumberFormat="1" applyFont="1" applyBorder="1" applyAlignment="1">
      <alignment vertical="center"/>
      <protection/>
    </xf>
    <xf numFmtId="0" fontId="64" fillId="28" borderId="112" xfId="68" applyFont="1" applyFill="1" applyBorder="1" applyAlignment="1">
      <alignment horizontal="distributed" vertical="center"/>
      <protection/>
    </xf>
    <xf numFmtId="2" fontId="45" fillId="28" borderId="96" xfId="68" applyNumberFormat="1" applyFont="1" applyFill="1" applyBorder="1" applyAlignment="1">
      <alignment vertical="center"/>
      <protection/>
    </xf>
    <xf numFmtId="2" fontId="45" fillId="28" borderId="98" xfId="68" applyNumberFormat="1" applyFont="1" applyFill="1" applyBorder="1" applyAlignment="1">
      <alignment vertical="center"/>
      <protection/>
    </xf>
    <xf numFmtId="2" fontId="45" fillId="28" borderId="67" xfId="68" applyNumberFormat="1" applyFont="1" applyFill="1" applyBorder="1" applyAlignment="1">
      <alignment vertical="center"/>
      <protection/>
    </xf>
    <xf numFmtId="2" fontId="45" fillId="28" borderId="74" xfId="68" applyNumberFormat="1" applyFont="1" applyFill="1" applyBorder="1" applyAlignment="1">
      <alignment vertical="center"/>
      <protection/>
    </xf>
    <xf numFmtId="0" fontId="64" fillId="0" borderId="95" xfId="68" applyFont="1" applyBorder="1" applyAlignment="1">
      <alignment horizontal="distributed" vertical="center"/>
      <protection/>
    </xf>
    <xf numFmtId="2" fontId="45" fillId="28" borderId="76" xfId="68" applyNumberFormat="1" applyFont="1" applyFill="1" applyBorder="1" applyAlignment="1">
      <alignment vertical="center"/>
      <protection/>
    </xf>
    <xf numFmtId="2" fontId="45" fillId="28" borderId="101" xfId="68" applyNumberFormat="1" applyFont="1" applyFill="1" applyBorder="1" applyAlignment="1">
      <alignment vertical="center"/>
      <protection/>
    </xf>
    <xf numFmtId="2" fontId="45" fillId="28" borderId="94" xfId="68" applyNumberFormat="1" applyFont="1" applyFill="1" applyBorder="1" applyAlignment="1">
      <alignment vertical="center"/>
      <protection/>
    </xf>
    <xf numFmtId="2" fontId="45" fillId="28" borderId="113" xfId="68" applyNumberFormat="1" applyFont="1" applyFill="1" applyBorder="1" applyAlignment="1">
      <alignment vertical="center"/>
      <protection/>
    </xf>
    <xf numFmtId="2" fontId="45" fillId="28" borderId="114" xfId="68" applyNumberFormat="1" applyFont="1" applyFill="1" applyBorder="1" applyAlignment="1">
      <alignment vertical="center"/>
      <protection/>
    </xf>
    <xf numFmtId="0" fontId="64" fillId="0" borderId="115" xfId="68" applyFont="1" applyBorder="1" applyAlignment="1">
      <alignment horizontal="center" vertical="center"/>
      <protection/>
    </xf>
    <xf numFmtId="2" fontId="45" fillId="0" borderId="106" xfId="68" applyNumberFormat="1" applyFont="1" applyFill="1" applyBorder="1" applyAlignment="1">
      <alignment vertical="center"/>
      <protection/>
    </xf>
    <xf numFmtId="2" fontId="45" fillId="0" borderId="107" xfId="68" applyNumberFormat="1" applyFont="1" applyFill="1" applyBorder="1" applyAlignment="1">
      <alignment vertical="center"/>
      <protection/>
    </xf>
    <xf numFmtId="2" fontId="45" fillId="0" borderId="100" xfId="68" applyNumberFormat="1" applyFont="1" applyFill="1" applyBorder="1" applyAlignment="1">
      <alignment vertical="center"/>
      <protection/>
    </xf>
    <xf numFmtId="2" fontId="45" fillId="0" borderId="91" xfId="68" applyNumberFormat="1" applyFont="1" applyFill="1" applyBorder="1" applyAlignment="1">
      <alignment vertical="center"/>
      <protection/>
    </xf>
    <xf numFmtId="2" fontId="45" fillId="0" borderId="93" xfId="68" applyNumberFormat="1" applyFont="1" applyFill="1" applyBorder="1" applyAlignment="1">
      <alignment vertical="center"/>
      <protection/>
    </xf>
    <xf numFmtId="2" fontId="45" fillId="0" borderId="108" xfId="68" applyNumberFormat="1" applyFont="1" applyFill="1" applyBorder="1" applyAlignment="1">
      <alignment vertical="center"/>
      <protection/>
    </xf>
    <xf numFmtId="2" fontId="45" fillId="0" borderId="109" xfId="68" applyNumberFormat="1" applyFont="1" applyFill="1" applyBorder="1" applyAlignment="1">
      <alignment vertical="center"/>
      <protection/>
    </xf>
    <xf numFmtId="2" fontId="45" fillId="0" borderId="76" xfId="68" applyNumberFormat="1" applyFont="1" applyFill="1" applyBorder="1" applyAlignment="1">
      <alignment vertical="center"/>
      <protection/>
    </xf>
    <xf numFmtId="2" fontId="45" fillId="0" borderId="67" xfId="68" applyNumberFormat="1" applyFont="1" applyFill="1" applyBorder="1" applyAlignment="1">
      <alignment vertical="center"/>
      <protection/>
    </xf>
    <xf numFmtId="2" fontId="45" fillId="0" borderId="74" xfId="68" applyNumberFormat="1" applyFont="1" applyFill="1" applyBorder="1" applyAlignment="1">
      <alignment vertical="center"/>
      <protection/>
    </xf>
    <xf numFmtId="0" fontId="64" fillId="0" borderId="102" xfId="68" applyFont="1" applyBorder="1" applyAlignment="1">
      <alignment horizontal="distributed" vertical="center"/>
      <protection/>
    </xf>
    <xf numFmtId="2" fontId="45" fillId="0" borderId="110" xfId="68" applyNumberFormat="1" applyFont="1" applyFill="1" applyBorder="1" applyAlignment="1">
      <alignment vertical="center"/>
      <protection/>
    </xf>
    <xf numFmtId="2" fontId="45" fillId="0" borderId="111" xfId="68" applyNumberFormat="1" applyFont="1" applyFill="1" applyBorder="1" applyAlignment="1">
      <alignment vertical="center"/>
      <protection/>
    </xf>
    <xf numFmtId="2" fontId="45" fillId="0" borderId="94" xfId="68" applyNumberFormat="1" applyFont="1" applyFill="1" applyBorder="1" applyAlignment="1">
      <alignment vertical="center"/>
      <protection/>
    </xf>
    <xf numFmtId="2" fontId="45" fillId="0" borderId="113" xfId="68" applyNumberFormat="1" applyFont="1" applyFill="1" applyBorder="1" applyAlignment="1">
      <alignment vertical="center"/>
      <protection/>
    </xf>
    <xf numFmtId="2" fontId="45" fillId="0" borderId="114" xfId="68" applyNumberFormat="1" applyFont="1" applyFill="1" applyBorder="1" applyAlignment="1">
      <alignment vertical="center"/>
      <protection/>
    </xf>
    <xf numFmtId="2" fontId="45" fillId="0" borderId="100" xfId="68" applyNumberFormat="1" applyFont="1" applyBorder="1" applyAlignment="1">
      <alignment vertical="center"/>
      <protection/>
    </xf>
    <xf numFmtId="2" fontId="45" fillId="0" borderId="91" xfId="68" applyNumberFormat="1" applyFont="1" applyBorder="1" applyAlignment="1">
      <alignment vertical="center"/>
      <protection/>
    </xf>
    <xf numFmtId="2" fontId="45" fillId="0" borderId="93" xfId="68" applyNumberFormat="1" applyFont="1" applyBorder="1" applyAlignment="1">
      <alignment vertical="center"/>
      <protection/>
    </xf>
    <xf numFmtId="2" fontId="45" fillId="28" borderId="116" xfId="68" applyNumberFormat="1" applyFont="1" applyFill="1" applyBorder="1" applyAlignment="1">
      <alignment vertical="center"/>
      <protection/>
    </xf>
    <xf numFmtId="2" fontId="45" fillId="28" borderId="105" xfId="68" applyNumberFormat="1" applyFont="1" applyFill="1" applyBorder="1" applyAlignment="1">
      <alignment vertical="center"/>
      <protection/>
    </xf>
    <xf numFmtId="0" fontId="64" fillId="0" borderId="69" xfId="68" applyFont="1" applyBorder="1" applyAlignment="1">
      <alignment horizontal="distributed" vertical="center"/>
      <protection/>
    </xf>
    <xf numFmtId="2" fontId="45" fillId="0" borderId="117" xfId="68" applyNumberFormat="1" applyFont="1" applyBorder="1" applyAlignment="1">
      <alignment vertical="center"/>
      <protection/>
    </xf>
    <xf numFmtId="2" fontId="45" fillId="0" borderId="118" xfId="68" applyNumberFormat="1" applyFont="1" applyBorder="1" applyAlignment="1">
      <alignment vertical="center"/>
      <protection/>
    </xf>
    <xf numFmtId="2" fontId="45" fillId="28" borderId="72" xfId="68" applyNumberFormat="1" applyFont="1" applyFill="1" applyBorder="1" applyAlignment="1">
      <alignment vertical="center"/>
      <protection/>
    </xf>
    <xf numFmtId="2" fontId="45" fillId="28" borderId="65" xfId="68" applyNumberFormat="1" applyFont="1" applyFill="1" applyBorder="1" applyAlignment="1">
      <alignment vertical="center"/>
      <protection/>
    </xf>
    <xf numFmtId="0" fontId="65" fillId="0" borderId="0" xfId="68" applyFont="1">
      <alignment vertical="center"/>
      <protection/>
    </xf>
    <xf numFmtId="0" fontId="64" fillId="0" borderId="0" xfId="68" applyFont="1">
      <alignment vertical="center"/>
      <protection/>
    </xf>
    <xf numFmtId="0" fontId="64" fillId="0" borderId="119" xfId="68" applyFont="1" applyBorder="1" applyAlignment="1">
      <alignment horizontal="center" vertical="center"/>
      <protection/>
    </xf>
    <xf numFmtId="2" fontId="45" fillId="28" borderId="102" xfId="68" applyNumberFormat="1" applyFont="1" applyFill="1" applyBorder="1" applyAlignment="1">
      <alignment vertical="center"/>
      <protection/>
    </xf>
    <xf numFmtId="2" fontId="45" fillId="0" borderId="77" xfId="68" applyNumberFormat="1" applyFont="1" applyBorder="1" applyAlignment="1">
      <alignment vertical="center"/>
      <protection/>
    </xf>
    <xf numFmtId="2" fontId="45" fillId="28" borderId="120" xfId="68" applyNumberFormat="1" applyFont="1" applyFill="1" applyBorder="1" applyAlignment="1">
      <alignment vertical="center"/>
      <protection/>
    </xf>
    <xf numFmtId="187" fontId="16" fillId="0" borderId="99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0" xfId="52" applyNumberFormat="1" applyFont="1" applyFill="1" applyBorder="1" applyAlignment="1" applyProtection="1">
      <alignment horizontal="distributed"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distributed" vertical="center"/>
      <protection/>
    </xf>
    <xf numFmtId="187" fontId="18" fillId="0" borderId="88" xfId="52" applyNumberFormat="1" applyFont="1" applyFill="1" applyBorder="1" applyAlignment="1" applyProtection="1">
      <alignment horizontal="center" vertical="center"/>
      <protection/>
    </xf>
    <xf numFmtId="187" fontId="19" fillId="0" borderId="0" xfId="52" applyNumberFormat="1" applyFont="1" applyFill="1" applyBorder="1" applyAlignment="1" applyProtection="1">
      <alignment horizontal="center" vertical="center"/>
      <protection/>
    </xf>
    <xf numFmtId="187" fontId="19" fillId="0" borderId="88" xfId="52" applyNumberFormat="1" applyFont="1" applyFill="1" applyBorder="1" applyAlignment="1" applyProtection="1">
      <alignment horizontal="center" vertical="center"/>
      <protection/>
    </xf>
    <xf numFmtId="187" fontId="18" fillId="0" borderId="76" xfId="5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187" fontId="18" fillId="0" borderId="63" xfId="52" applyNumberFormat="1" applyFont="1" applyFill="1" applyBorder="1" applyAlignment="1" applyProtection="1">
      <alignment horizontal="distributed" vertical="center"/>
      <protection/>
    </xf>
    <xf numFmtId="187" fontId="18" fillId="0" borderId="17" xfId="52" applyNumberFormat="1" applyFont="1" applyFill="1" applyBorder="1" applyAlignment="1" applyProtection="1">
      <alignment horizontal="distributed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 shrinkToFit="1"/>
      <protection/>
    </xf>
    <xf numFmtId="187" fontId="16" fillId="0" borderId="63" xfId="52" applyNumberFormat="1" applyFont="1" applyFill="1" applyBorder="1" applyAlignment="1" applyProtection="1">
      <alignment horizontal="center" vertical="center"/>
      <protection/>
    </xf>
    <xf numFmtId="187" fontId="17" fillId="0" borderId="76" xfId="52" applyNumberFormat="1" applyFont="1" applyFill="1" applyBorder="1" applyAlignment="1" applyProtection="1">
      <alignment horizontal="center" vertical="center" wrapText="1"/>
      <protection/>
    </xf>
    <xf numFmtId="187" fontId="17" fillId="0" borderId="96" xfId="52" applyNumberFormat="1" applyFont="1" applyFill="1" applyBorder="1" applyAlignment="1" applyProtection="1">
      <alignment horizontal="center" vertical="center"/>
      <protection/>
    </xf>
    <xf numFmtId="187" fontId="18" fillId="0" borderId="101" xfId="52" applyNumberFormat="1" applyFont="1" applyFill="1" applyBorder="1" applyAlignment="1" applyProtection="1">
      <alignment horizontal="center" vertical="center"/>
      <protection/>
    </xf>
    <xf numFmtId="38" fontId="4" fillId="0" borderId="84" xfId="49" applyFont="1" applyFill="1" applyBorder="1" applyAlignment="1" applyProtection="1">
      <alignment horizontal="right" vertical="center"/>
      <protection/>
    </xf>
    <xf numFmtId="38" fontId="4" fillId="28" borderId="121" xfId="49" applyFont="1" applyFill="1" applyBorder="1" applyAlignment="1" applyProtection="1">
      <alignment horizontal="right" vertical="center"/>
      <protection locked="0"/>
    </xf>
    <xf numFmtId="38" fontId="4" fillId="28" borderId="77" xfId="49" applyFont="1" applyFill="1" applyBorder="1" applyAlignment="1" applyProtection="1">
      <alignment horizontal="right" vertical="center"/>
      <protection locked="0"/>
    </xf>
    <xf numFmtId="38" fontId="4" fillId="28" borderId="122" xfId="49" applyFont="1" applyFill="1" applyBorder="1" applyAlignment="1" applyProtection="1">
      <alignment horizontal="right" vertical="center"/>
      <protection locked="0"/>
    </xf>
    <xf numFmtId="38" fontId="4" fillId="0" borderId="92" xfId="49" applyFont="1" applyFill="1" applyBorder="1" applyAlignment="1" applyProtection="1">
      <alignment horizontal="right" vertical="center"/>
      <protection/>
    </xf>
    <xf numFmtId="38" fontId="4" fillId="0" borderId="123" xfId="49" applyFont="1" applyFill="1" applyBorder="1" applyAlignment="1" applyProtection="1">
      <alignment horizontal="right" vertical="center"/>
      <protection/>
    </xf>
    <xf numFmtId="38" fontId="4" fillId="0" borderId="122" xfId="49" applyFont="1" applyFill="1" applyBorder="1" applyAlignment="1" applyProtection="1">
      <alignment horizontal="right" vertical="center"/>
      <protection/>
    </xf>
    <xf numFmtId="38" fontId="4" fillId="0" borderId="123" xfId="49" applyFont="1" applyFill="1" applyBorder="1" applyAlignment="1" applyProtection="1">
      <alignment horizontal="right" vertical="center"/>
      <protection locked="0"/>
    </xf>
    <xf numFmtId="38" fontId="4" fillId="0" borderId="97" xfId="49" applyFont="1" applyFill="1" applyBorder="1" applyAlignment="1" applyProtection="1">
      <alignment horizontal="right" vertical="center"/>
      <protection/>
    </xf>
    <xf numFmtId="38" fontId="4" fillId="0" borderId="103" xfId="49" applyFont="1" applyFill="1" applyBorder="1" applyAlignment="1" applyProtection="1">
      <alignment horizontal="right" vertical="center"/>
      <protection locked="0"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28" borderId="103" xfId="49" applyFont="1" applyFill="1" applyBorder="1" applyAlignment="1" applyProtection="1">
      <alignment horizontal="right" vertical="center"/>
      <protection locked="0"/>
    </xf>
    <xf numFmtId="187" fontId="20" fillId="0" borderId="94" xfId="53" applyNumberFormat="1" applyFont="1" applyFill="1" applyBorder="1" applyAlignment="1" applyProtection="1">
      <alignment horizontal="right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187" fontId="21" fillId="0" borderId="82" xfId="52" applyNumberFormat="1" applyFont="1" applyFill="1" applyBorder="1" applyAlignment="1" applyProtection="1">
      <alignment vertical="center"/>
      <protection/>
    </xf>
    <xf numFmtId="187" fontId="18" fillId="0" borderId="81" xfId="52" applyNumberFormat="1" applyFont="1" applyFill="1" applyBorder="1" applyAlignment="1" applyProtection="1">
      <alignment vertical="center"/>
      <protection/>
    </xf>
    <xf numFmtId="0" fontId="23" fillId="0" borderId="80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187" fontId="20" fillId="0" borderId="81" xfId="52" applyNumberFormat="1" applyFont="1" applyFill="1" applyBorder="1" applyAlignment="1" applyProtection="1">
      <alignment horizontal="right" vertical="center" shrinkToFit="1"/>
      <protection/>
    </xf>
    <xf numFmtId="187" fontId="18" fillId="0" borderId="81" xfId="52" applyNumberFormat="1" applyFont="1" applyFill="1" applyBorder="1" applyAlignment="1" applyProtection="1">
      <alignment horizontal="distributed" vertical="center" shrinkToFit="1"/>
      <protection/>
    </xf>
    <xf numFmtId="187" fontId="25" fillId="0" borderId="81" xfId="52" applyNumberFormat="1" applyFont="1" applyFill="1" applyBorder="1" applyAlignment="1" applyProtection="1">
      <alignment horizontal="center" vertical="center"/>
      <protection/>
    </xf>
    <xf numFmtId="187" fontId="16" fillId="0" borderId="99" xfId="52" applyNumberFormat="1" applyFont="1" applyBorder="1" applyAlignment="1" applyProtection="1">
      <alignment horizontal="distributed" vertical="center" wrapText="1"/>
      <protection/>
    </xf>
    <xf numFmtId="187" fontId="16" fillId="0" borderId="63" xfId="52" applyNumberFormat="1" applyFont="1" applyBorder="1" applyAlignment="1" applyProtection="1">
      <alignment horizontal="distributed" vertical="center" wrapText="1"/>
      <protection/>
    </xf>
    <xf numFmtId="187" fontId="20" fillId="0" borderId="74" xfId="52" applyNumberFormat="1" applyFont="1" applyFill="1" applyBorder="1" applyAlignment="1" applyProtection="1">
      <alignment horizontal="right" vertical="center" wrapText="1"/>
      <protection/>
    </xf>
    <xf numFmtId="187" fontId="16" fillId="0" borderId="63" xfId="52" applyNumberFormat="1" applyFont="1" applyFill="1" applyBorder="1" applyAlignment="1" applyProtection="1">
      <alignment horizontal="distributed" vertical="center" wrapText="1"/>
      <protection/>
    </xf>
    <xf numFmtId="187" fontId="16" fillId="0" borderId="81" xfId="52" applyNumberFormat="1" applyFont="1" applyBorder="1" applyAlignment="1" applyProtection="1">
      <alignment horizontal="distributed" vertical="center" wrapText="1"/>
      <protection/>
    </xf>
    <xf numFmtId="187" fontId="20" fillId="0" borderId="102" xfId="52" applyNumberFormat="1" applyFont="1" applyFill="1" applyBorder="1" applyAlignment="1" applyProtection="1">
      <alignment horizontal="right" vertical="center" wrapText="1"/>
      <protection/>
    </xf>
    <xf numFmtId="187" fontId="16" fillId="0" borderId="63" xfId="52" applyNumberFormat="1" applyFont="1" applyBorder="1" applyAlignment="1" applyProtection="1">
      <alignment horizontal="center" vertical="center" wrapText="1" shrinkToFit="1"/>
      <protection/>
    </xf>
    <xf numFmtId="187" fontId="18" fillId="0" borderId="101" xfId="52" applyNumberFormat="1" applyFont="1" applyBorder="1" applyAlignment="1" applyProtection="1">
      <alignment horizontal="center" vertical="center" wrapText="1"/>
      <protection/>
    </xf>
    <xf numFmtId="187" fontId="17" fillId="0" borderId="0" xfId="53" applyNumberFormat="1" applyFont="1" applyFill="1" applyBorder="1" applyAlignment="1" applyProtection="1">
      <alignment horizontal="center" vertical="center"/>
      <protection/>
    </xf>
    <xf numFmtId="187" fontId="20" fillId="0" borderId="73" xfId="53" applyNumberFormat="1" applyFont="1" applyFill="1" applyBorder="1" applyAlignment="1" applyProtection="1">
      <alignment horizontal="right" vertical="center"/>
      <protection/>
    </xf>
    <xf numFmtId="187" fontId="17" fillId="0" borderId="17" xfId="53" applyNumberFormat="1" applyFont="1" applyFill="1" applyBorder="1" applyAlignment="1" applyProtection="1">
      <alignment horizontal="center" vertical="center"/>
      <protection/>
    </xf>
    <xf numFmtId="187" fontId="16" fillId="0" borderId="90" xfId="52" applyNumberFormat="1" applyFont="1" applyFill="1" applyBorder="1" applyAlignment="1" applyProtection="1">
      <alignment horizontal="right" vertical="center"/>
      <protection/>
    </xf>
    <xf numFmtId="187" fontId="20" fillId="0" borderId="93" xfId="52" applyNumberFormat="1" applyFont="1" applyFill="1" applyBorder="1" applyAlignment="1" applyProtection="1">
      <alignment horizontal="right" vertical="center" wrapText="1"/>
      <protection/>
    </xf>
    <xf numFmtId="187" fontId="20" fillId="0" borderId="90" xfId="52" applyNumberFormat="1" applyFont="1" applyFill="1" applyBorder="1" applyAlignment="1" applyProtection="1">
      <alignment horizontal="right" vertical="center"/>
      <protection/>
    </xf>
    <xf numFmtId="187" fontId="20" fillId="0" borderId="97" xfId="52" applyNumberFormat="1" applyFont="1" applyFill="1" applyBorder="1" applyAlignment="1" applyProtection="1">
      <alignment horizontal="right" vertical="center"/>
      <protection/>
    </xf>
    <xf numFmtId="187" fontId="20" fillId="0" borderId="69" xfId="52" applyNumberFormat="1" applyFont="1" applyFill="1" applyBorder="1" applyAlignment="1" applyProtection="1">
      <alignment horizontal="right" vertical="center"/>
      <protection/>
    </xf>
    <xf numFmtId="187" fontId="20" fillId="0" borderId="87" xfId="53" applyNumberFormat="1" applyFont="1" applyFill="1" applyBorder="1" applyAlignment="1" applyProtection="1">
      <alignment horizontal="right" vertical="center"/>
      <protection/>
    </xf>
    <xf numFmtId="187" fontId="20" fillId="7" borderId="67" xfId="52" applyNumberFormat="1" applyFont="1" applyFill="1" applyBorder="1" applyAlignment="1" applyProtection="1">
      <alignment horizontal="right" vertical="center"/>
      <protection/>
    </xf>
    <xf numFmtId="38" fontId="4" fillId="0" borderId="121" xfId="49" applyFont="1" applyFill="1" applyBorder="1" applyAlignment="1" applyProtection="1">
      <alignment horizontal="right" vertical="center"/>
      <protection/>
    </xf>
    <xf numFmtId="187" fontId="16" fillId="7" borderId="63" xfId="52" applyNumberFormat="1" applyFont="1" applyFill="1" applyBorder="1" applyAlignment="1" applyProtection="1">
      <alignment horizontal="distributed" vertical="center"/>
      <protection/>
    </xf>
    <xf numFmtId="187" fontId="21" fillId="28" borderId="123" xfId="52" applyNumberFormat="1" applyFont="1" applyFill="1" applyBorder="1" applyAlignment="1" applyProtection="1">
      <alignment vertical="center"/>
      <protection locked="0"/>
    </xf>
    <xf numFmtId="0" fontId="64" fillId="0" borderId="48" xfId="68" applyFont="1" applyBorder="1" applyAlignment="1">
      <alignment horizontal="center" vertical="center"/>
      <protection/>
    </xf>
    <xf numFmtId="0" fontId="64" fillId="0" borderId="56" xfId="68" applyFont="1" applyBorder="1" applyAlignment="1">
      <alignment horizontal="center" vertical="center"/>
      <protection/>
    </xf>
    <xf numFmtId="0" fontId="64" fillId="0" borderId="49" xfId="68" applyFont="1" applyBorder="1" applyAlignment="1">
      <alignment horizontal="center" vertical="center"/>
      <protection/>
    </xf>
    <xf numFmtId="0" fontId="64" fillId="0" borderId="93" xfId="68" applyFont="1" applyBorder="1" applyAlignment="1">
      <alignment horizontal="left" vertical="center"/>
      <protection/>
    </xf>
    <xf numFmtId="0" fontId="64" fillId="0" borderId="99" xfId="68" applyFont="1" applyBorder="1" applyAlignment="1">
      <alignment horizontal="left" vertical="center"/>
      <protection/>
    </xf>
    <xf numFmtId="0" fontId="64" fillId="0" borderId="74" xfId="68" applyFont="1" applyBorder="1" applyAlignment="1">
      <alignment horizontal="left" vertical="center"/>
      <protection/>
    </xf>
    <xf numFmtId="0" fontId="64" fillId="0" borderId="63" xfId="68" applyFont="1" applyBorder="1" applyAlignment="1">
      <alignment horizontal="left" vertical="center"/>
      <protection/>
    </xf>
    <xf numFmtId="0" fontId="64" fillId="0" borderId="124" xfId="68" applyFont="1" applyBorder="1" applyAlignment="1">
      <alignment horizontal="center" vertical="center"/>
      <protection/>
    </xf>
    <xf numFmtId="0" fontId="64" fillId="0" borderId="104" xfId="68" applyFont="1" applyBorder="1" applyAlignment="1">
      <alignment horizontal="center" vertical="center"/>
      <protection/>
    </xf>
    <xf numFmtId="0" fontId="64" fillId="0" borderId="125" xfId="68" applyFont="1" applyBorder="1" applyAlignment="1">
      <alignment horizontal="center" vertical="center"/>
      <protection/>
    </xf>
    <xf numFmtId="0" fontId="64" fillId="0" borderId="67" xfId="68" applyFont="1" applyBorder="1" applyAlignment="1">
      <alignment horizontal="left" vertical="center"/>
      <protection/>
    </xf>
    <xf numFmtId="0" fontId="64" fillId="0" borderId="114" xfId="68" applyFont="1" applyBorder="1" applyAlignment="1">
      <alignment horizontal="left" vertical="center"/>
      <protection/>
    </xf>
    <xf numFmtId="0" fontId="64" fillId="0" borderId="94" xfId="68" applyFont="1" applyBorder="1" applyAlignment="1">
      <alignment horizontal="left" vertical="center"/>
      <protection/>
    </xf>
    <xf numFmtId="0" fontId="64" fillId="0" borderId="97" xfId="68" applyFont="1" applyBorder="1" applyAlignment="1">
      <alignment horizontal="left" vertical="center"/>
      <protection/>
    </xf>
    <xf numFmtId="2" fontId="45" fillId="28" borderId="96" xfId="68" applyNumberFormat="1" applyFont="1" applyFill="1" applyBorder="1" applyAlignment="1">
      <alignment horizontal="center" vertical="center"/>
      <protection/>
    </xf>
    <xf numFmtId="2" fontId="45" fillId="28" borderId="98" xfId="68" applyNumberFormat="1" applyFont="1" applyFill="1" applyBorder="1" applyAlignment="1">
      <alignment horizontal="center" vertical="center"/>
      <protection/>
    </xf>
    <xf numFmtId="2" fontId="45" fillId="28" borderId="67" xfId="68" applyNumberFormat="1" applyFont="1" applyFill="1" applyBorder="1" applyAlignment="1">
      <alignment horizontal="center" vertical="center"/>
      <protection/>
    </xf>
    <xf numFmtId="2" fontId="45" fillId="28" borderId="74" xfId="68" applyNumberFormat="1" applyFont="1" applyFill="1" applyBorder="1" applyAlignment="1">
      <alignment horizontal="center" vertical="center"/>
      <protection/>
    </xf>
    <xf numFmtId="0" fontId="64" fillId="0" borderId="73" xfId="68" applyFont="1" applyBorder="1" applyAlignment="1">
      <alignment horizontal="left" vertical="center"/>
      <protection/>
    </xf>
    <xf numFmtId="0" fontId="64" fillId="0" borderId="72" xfId="68" applyFont="1" applyBorder="1" applyAlignment="1">
      <alignment horizontal="left" vertical="center"/>
      <protection/>
    </xf>
    <xf numFmtId="0" fontId="57" fillId="0" borderId="126" xfId="68" applyFont="1" applyBorder="1" applyAlignment="1">
      <alignment horizontal="center" vertical="center" wrapText="1"/>
      <protection/>
    </xf>
    <xf numFmtId="0" fontId="57" fillId="0" borderId="127" xfId="68" applyFont="1" applyBorder="1" applyAlignment="1">
      <alignment horizontal="center" vertical="center" wrapText="1"/>
      <protection/>
    </xf>
    <xf numFmtId="0" fontId="64" fillId="0" borderId="92" xfId="68" applyFont="1" applyBorder="1" applyAlignment="1">
      <alignment horizontal="left" vertical="center"/>
      <protection/>
    </xf>
    <xf numFmtId="0" fontId="57" fillId="0" borderId="128" xfId="68" applyFont="1" applyBorder="1" applyAlignment="1">
      <alignment horizontal="center" vertical="center" wrapText="1"/>
      <protection/>
    </xf>
    <xf numFmtId="0" fontId="57" fillId="0" borderId="129" xfId="68" applyFont="1" applyBorder="1" applyAlignment="1">
      <alignment horizontal="center" vertical="center" wrapText="1"/>
      <protection/>
    </xf>
    <xf numFmtId="0" fontId="57" fillId="0" borderId="130" xfId="68" applyFont="1" applyBorder="1" applyAlignment="1">
      <alignment horizontal="center" vertical="center" wrapText="1"/>
      <protection/>
    </xf>
    <xf numFmtId="0" fontId="64" fillId="0" borderId="119" xfId="68" applyFont="1" applyBorder="1" applyAlignment="1">
      <alignment horizontal="center" vertical="center"/>
      <protection/>
    </xf>
    <xf numFmtId="0" fontId="64" fillId="0" borderId="102" xfId="68" applyFont="1" applyBorder="1" applyAlignment="1">
      <alignment horizontal="left" vertical="center"/>
      <protection/>
    </xf>
    <xf numFmtId="0" fontId="66" fillId="0" borderId="124" xfId="68" applyFont="1" applyBorder="1" applyAlignment="1">
      <alignment horizontal="center" vertical="center"/>
      <protection/>
    </xf>
    <xf numFmtId="0" fontId="66" fillId="0" borderId="125" xfId="68" applyFont="1" applyBorder="1" applyAlignment="1">
      <alignment horizontal="center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64" fillId="0" borderId="128" xfId="68" applyFont="1" applyBorder="1" applyAlignment="1">
      <alignment horizontal="center" vertical="center"/>
      <protection/>
    </xf>
    <xf numFmtId="0" fontId="64" fillId="0" borderId="131" xfId="68" applyFont="1" applyBorder="1" applyAlignment="1">
      <alignment horizontal="center" vertical="center"/>
      <protection/>
    </xf>
    <xf numFmtId="0" fontId="57" fillId="0" borderId="132" xfId="68" applyFont="1" applyBorder="1" applyAlignment="1">
      <alignment horizontal="center" vertical="center" wrapText="1"/>
      <protection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0" fontId="24" fillId="0" borderId="81" xfId="43" applyFont="1" applyBorder="1" applyAlignment="1" applyProtection="1">
      <alignment horizontal="distributed" vertical="center"/>
      <protection locked="0"/>
    </xf>
    <xf numFmtId="0" fontId="24" fillId="0" borderId="92" xfId="43" applyFont="1" applyBorder="1" applyAlignment="1" applyProtection="1">
      <alignment horizontal="distributed" vertical="center"/>
      <protection locked="0"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0" fontId="13" fillId="0" borderId="29" xfId="66" applyFont="1" applyFill="1" applyBorder="1" applyAlignment="1" applyProtection="1">
      <alignment horizontal="right" vertic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12" fillId="0" borderId="17" xfId="66" applyFont="1" applyBorder="1" applyAlignment="1" applyProtection="1">
      <alignment horizontal="center" vertical="center"/>
      <protection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0" fontId="13" fillId="28" borderId="28" xfId="66" applyFont="1" applyFill="1" applyBorder="1" applyAlignment="1" applyProtection="1">
      <alignment horizontal="center" vertical="center"/>
      <protection locked="0"/>
    </xf>
    <xf numFmtId="0" fontId="3" fillId="28" borderId="29" xfId="66" applyFont="1" applyFill="1" applyBorder="1" applyAlignment="1" applyProtection="1">
      <alignment horizontal="center" vertical="center"/>
      <protection locked="0"/>
    </xf>
    <xf numFmtId="0" fontId="3" fillId="28" borderId="31" xfId="66" applyFont="1" applyFill="1" applyBorder="1" applyAlignment="1" applyProtection="1">
      <alignment horizontal="center" vertical="center"/>
      <protection locked="0"/>
    </xf>
    <xf numFmtId="0" fontId="4" fillId="28" borderId="55" xfId="66" applyFont="1" applyFill="1" applyBorder="1" applyAlignment="1" applyProtection="1">
      <alignment horizontal="center" vertical="center" shrinkToFit="1"/>
      <protection locked="0"/>
    </xf>
    <xf numFmtId="38" fontId="6" fillId="0" borderId="133" xfId="0" applyNumberFormat="1" applyFont="1" applyFill="1" applyBorder="1" applyAlignment="1" applyProtection="1">
      <alignment horizontal="right" vertical="center"/>
      <protection/>
    </xf>
    <xf numFmtId="38" fontId="6" fillId="0" borderId="100" xfId="0" applyNumberFormat="1" applyFont="1" applyFill="1" applyBorder="1" applyAlignment="1" applyProtection="1">
      <alignment horizontal="right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38" fontId="6" fillId="0" borderId="124" xfId="49" applyFont="1" applyBorder="1" applyAlignment="1" applyProtection="1">
      <alignment horizontal="right" vertical="center"/>
      <protection/>
    </xf>
    <xf numFmtId="38" fontId="6" fillId="0" borderId="119" xfId="49" applyFont="1" applyBorder="1" applyAlignment="1" applyProtection="1">
      <alignment horizontal="right" vertical="center"/>
      <protection/>
    </xf>
    <xf numFmtId="38" fontId="4" fillId="0" borderId="101" xfId="49" applyFont="1" applyFill="1" applyBorder="1" applyAlignment="1" applyProtection="1">
      <alignment horizontal="right" vertical="center"/>
      <protection/>
    </xf>
    <xf numFmtId="38" fontId="4" fillId="0" borderId="96" xfId="49" applyFont="1" applyFill="1" applyBorder="1" applyAlignment="1" applyProtection="1">
      <alignment horizontal="right" vertical="center"/>
      <protection/>
    </xf>
    <xf numFmtId="38" fontId="6" fillId="0" borderId="62" xfId="0" applyNumberFormat="1" applyFont="1" applyFill="1" applyBorder="1" applyAlignment="1" applyProtection="1">
      <alignment horizontal="right" vertical="center"/>
      <protection/>
    </xf>
    <xf numFmtId="38" fontId="6" fillId="0" borderId="76" xfId="0" applyNumberFormat="1" applyFont="1" applyFill="1" applyBorder="1" applyAlignment="1" applyProtection="1">
      <alignment horizontal="right" vertical="center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38" fontId="4" fillId="0" borderId="74" xfId="0" applyNumberFormat="1" applyFont="1" applyFill="1" applyBorder="1" applyAlignment="1" applyProtection="1">
      <alignment horizontal="right" vertical="center"/>
      <protection/>
    </xf>
    <xf numFmtId="38" fontId="4" fillId="0" borderId="64" xfId="0" applyNumberFormat="1" applyFont="1" applyFill="1" applyBorder="1" applyAlignment="1" applyProtection="1">
      <alignment horizontal="right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134" xfId="0" applyBorder="1" applyAlignment="1" applyProtection="1">
      <alignment horizontal="center" vertical="center"/>
      <protection/>
    </xf>
    <xf numFmtId="0" fontId="0" fillId="0" borderId="135" xfId="0" applyBorder="1" applyAlignment="1" applyProtection="1">
      <alignment horizontal="center" vertical="center"/>
      <protection/>
    </xf>
    <xf numFmtId="38" fontId="6" fillId="0" borderId="28" xfId="0" applyNumberFormat="1" applyFont="1" applyFill="1" applyBorder="1" applyAlignment="1" applyProtection="1">
      <alignment horizontal="right" vertical="center"/>
      <protection/>
    </xf>
    <xf numFmtId="38" fontId="6" fillId="0" borderId="70" xfId="0" applyNumberFormat="1" applyFont="1" applyFill="1" applyBorder="1" applyAlignment="1" applyProtection="1">
      <alignment horizontal="right" vertical="center"/>
      <protection/>
    </xf>
    <xf numFmtId="38" fontId="4" fillId="0" borderId="93" xfId="0" applyNumberFormat="1" applyFont="1" applyFill="1" applyBorder="1" applyAlignment="1" applyProtection="1">
      <alignment horizontal="right" vertical="center"/>
      <protection/>
    </xf>
    <xf numFmtId="38" fontId="4" fillId="0" borderId="136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0" fontId="0" fillId="0" borderId="21" xfId="0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38" fontId="6" fillId="0" borderId="114" xfId="0" applyNumberFormat="1" applyFont="1" applyFill="1" applyBorder="1" applyAlignment="1" applyProtection="1">
      <alignment horizontal="right" vertical="center"/>
      <protection/>
    </xf>
    <xf numFmtId="38" fontId="6" fillId="0" borderId="137" xfId="0" applyNumberFormat="1" applyFont="1" applyFill="1" applyBorder="1" applyAlignment="1" applyProtection="1">
      <alignment horizontal="right" vertical="center"/>
      <protection/>
    </xf>
    <xf numFmtId="38" fontId="6" fillId="0" borderId="29" xfId="0" applyNumberFormat="1" applyFont="1" applyFill="1" applyBorder="1" applyAlignment="1" applyProtection="1">
      <alignment horizontal="right" vertical="center"/>
      <protection/>
    </xf>
    <xf numFmtId="194" fontId="4" fillId="28" borderId="28" xfId="66" applyNumberFormat="1" applyFont="1" applyFill="1" applyBorder="1" applyAlignment="1" applyProtection="1">
      <alignment horizontal="center" vertical="center"/>
      <protection locked="0"/>
    </xf>
    <xf numFmtId="194" fontId="4" fillId="28" borderId="29" xfId="66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29" xfId="0" applyFont="1" applyFill="1" applyBorder="1" applyAlignment="1" applyProtection="1">
      <alignment horizontal="right" vertical="center"/>
      <protection/>
    </xf>
    <xf numFmtId="19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0" fillId="0" borderId="125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>
      <alignment vertical="center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38" fontId="13" fillId="0" borderId="83" xfId="0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 applyProtection="1">
      <alignment horizontal="right" vertical="center"/>
      <protection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14" fillId="0" borderId="138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38" xfId="0" applyFont="1" applyFill="1" applyBorder="1" applyAlignment="1" applyProtection="1">
      <alignment horizontal="center" vertical="center"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138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139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138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40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32" xfId="0" applyFont="1" applyFill="1" applyBorder="1" applyAlignment="1" applyProtection="1">
      <alignment horizontal="left" vertical="center" inden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28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25100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3562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25100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0325100" y="4610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171450"/>
    <xdr:sp fLocksText="0">
      <xdr:nvSpPr>
        <xdr:cNvPr id="5" name="Text Box 1"/>
        <xdr:cNvSpPr txBox="1">
          <a:spLocks noChangeArrowheads="1"/>
        </xdr:cNvSpPr>
      </xdr:nvSpPr>
      <xdr:spPr>
        <a:xfrm>
          <a:off x="7515225" y="3562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791700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2314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791700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7934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172325" y="29432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7172325" y="29432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906000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200900" y="2314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906000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200900" y="6743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191750" y="790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0191750" y="927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7486650" y="29813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7486650" y="2524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7486650" y="2524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6" name="Text Box 4"/>
        <xdr:cNvSpPr txBox="1">
          <a:spLocks noChangeArrowheads="1"/>
        </xdr:cNvSpPr>
      </xdr:nvSpPr>
      <xdr:spPr>
        <a:xfrm>
          <a:off x="7486650" y="22955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85750"/>
    <xdr:sp fLocksText="0">
      <xdr:nvSpPr>
        <xdr:cNvPr id="7" name="Text Box 1"/>
        <xdr:cNvSpPr txBox="1">
          <a:spLocks noChangeArrowheads="1"/>
        </xdr:cNvSpPr>
      </xdr:nvSpPr>
      <xdr:spPr>
        <a:xfrm>
          <a:off x="7486650" y="2981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7486650" y="2524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9" name="Text Box 2"/>
        <xdr:cNvSpPr txBox="1">
          <a:spLocks noChangeArrowheads="1"/>
        </xdr:cNvSpPr>
      </xdr:nvSpPr>
      <xdr:spPr>
        <a:xfrm>
          <a:off x="7486650" y="22955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10" name="Text Box 3"/>
        <xdr:cNvSpPr txBox="1">
          <a:spLocks noChangeArrowheads="1"/>
        </xdr:cNvSpPr>
      </xdr:nvSpPr>
      <xdr:spPr>
        <a:xfrm>
          <a:off x="7486650" y="22955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85750"/>
    <xdr:sp fLocksText="0">
      <xdr:nvSpPr>
        <xdr:cNvPr id="11" name="Text Box 1"/>
        <xdr:cNvSpPr txBox="1">
          <a:spLocks noChangeArrowheads="1"/>
        </xdr:cNvSpPr>
      </xdr:nvSpPr>
      <xdr:spPr>
        <a:xfrm>
          <a:off x="7486650" y="25241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57175"/>
    <xdr:sp fLocksText="0">
      <xdr:nvSpPr>
        <xdr:cNvPr id="12" name="Text Box 2"/>
        <xdr:cNvSpPr txBox="1">
          <a:spLocks noChangeArrowheads="1"/>
        </xdr:cNvSpPr>
      </xdr:nvSpPr>
      <xdr:spPr>
        <a:xfrm>
          <a:off x="748665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57175"/>
    <xdr:sp fLocksText="0">
      <xdr:nvSpPr>
        <xdr:cNvPr id="13" name="Text Box 3"/>
        <xdr:cNvSpPr txBox="1">
          <a:spLocks noChangeArrowheads="1"/>
        </xdr:cNvSpPr>
      </xdr:nvSpPr>
      <xdr:spPr>
        <a:xfrm>
          <a:off x="748665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4" name="Text Box 4"/>
        <xdr:cNvSpPr txBox="1">
          <a:spLocks noChangeArrowheads="1"/>
        </xdr:cNvSpPr>
      </xdr:nvSpPr>
      <xdr:spPr>
        <a:xfrm>
          <a:off x="7486650" y="2524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748665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7486650" y="2524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7" name="Text Box 3"/>
        <xdr:cNvSpPr txBox="1">
          <a:spLocks noChangeArrowheads="1"/>
        </xdr:cNvSpPr>
      </xdr:nvSpPr>
      <xdr:spPr>
        <a:xfrm>
          <a:off x="7486650" y="2524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85750"/>
    <xdr:sp fLocksText="0">
      <xdr:nvSpPr>
        <xdr:cNvPr id="18" name="Text Box 1"/>
        <xdr:cNvSpPr txBox="1">
          <a:spLocks noChangeArrowheads="1"/>
        </xdr:cNvSpPr>
      </xdr:nvSpPr>
      <xdr:spPr>
        <a:xfrm>
          <a:off x="7486650" y="2752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7486650" y="8239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22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7258050" y="5991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7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219950" y="1990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925050" y="88201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7219950" y="3848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219950" y="7791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4276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952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77914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505700" y="8029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0" y="7524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010400" y="36576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9715500" y="7524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010400" y="54102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7010400" y="5629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7010400" y="8258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7010400" y="2781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66700"/>
    <xdr:sp fLocksText="0">
      <xdr:nvSpPr>
        <xdr:cNvPr id="8" name="Text Box 1"/>
        <xdr:cNvSpPr txBox="1">
          <a:spLocks noChangeArrowheads="1"/>
        </xdr:cNvSpPr>
      </xdr:nvSpPr>
      <xdr:spPr>
        <a:xfrm>
          <a:off x="7010400" y="27813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66700"/>
    <xdr:sp fLocksText="0">
      <xdr:nvSpPr>
        <xdr:cNvPr id="9" name="Text Box 1"/>
        <xdr:cNvSpPr txBox="1">
          <a:spLocks noChangeArrowheads="1"/>
        </xdr:cNvSpPr>
      </xdr:nvSpPr>
      <xdr:spPr>
        <a:xfrm>
          <a:off x="7010400" y="27813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7010400" y="25622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010400" y="25622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010400" y="25622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7010400" y="1466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010400" y="14668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010400" y="14668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7010400" y="12477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010400" y="12477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010400" y="12477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7010400" y="30003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010400" y="30003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7010400" y="30003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7010400" y="30003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7010400" y="30003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7010400" y="30003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7010400" y="19050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7010400" y="1905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7010400" y="1905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7010400" y="21240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7010400" y="2124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7010400" y="2124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7010400" y="21240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7010400" y="2124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7010400" y="2124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85725" cy="228600"/>
    <xdr:sp fLocksText="0">
      <xdr:nvSpPr>
        <xdr:cNvPr id="34" name="Text Box 1"/>
        <xdr:cNvSpPr txBox="1">
          <a:spLocks noChangeArrowheads="1"/>
        </xdr:cNvSpPr>
      </xdr:nvSpPr>
      <xdr:spPr>
        <a:xfrm>
          <a:off x="7010400" y="8258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C1" sqref="C1"/>
    </sheetView>
  </sheetViews>
  <sheetFormatPr defaultColWidth="9.00390625" defaultRowHeight="13.5"/>
  <cols>
    <col min="1" max="1" width="1.37890625" style="728" customWidth="1"/>
    <col min="2" max="2" width="3.625" style="728" customWidth="1"/>
    <col min="3" max="3" width="8.125" style="728" customWidth="1"/>
    <col min="4" max="4" width="28.50390625" style="728" customWidth="1"/>
    <col min="5" max="12" width="8.625" style="728" customWidth="1"/>
    <col min="13" max="13" width="3.125" style="728" customWidth="1"/>
    <col min="14" max="16384" width="9.00390625" style="728" customWidth="1"/>
  </cols>
  <sheetData>
    <row r="2" s="727" customFormat="1" ht="17.25">
      <c r="C2" s="726" t="s">
        <v>721</v>
      </c>
    </row>
    <row r="3" ht="13.5" customHeight="1"/>
    <row r="4" s="730" customFormat="1" ht="13.5" customHeight="1">
      <c r="C4" s="729" t="s">
        <v>722</v>
      </c>
    </row>
    <row r="5" s="730" customFormat="1" ht="13.5" customHeight="1">
      <c r="C5" s="731"/>
    </row>
    <row r="6" s="730" customFormat="1" ht="13.5" customHeight="1">
      <c r="C6" s="731" t="s">
        <v>723</v>
      </c>
    </row>
    <row r="7" s="730" customFormat="1" ht="13.5" customHeight="1">
      <c r="C7" s="731"/>
    </row>
    <row r="8" s="730" customFormat="1" ht="13.5">
      <c r="C8" s="731" t="s">
        <v>724</v>
      </c>
    </row>
    <row r="9" s="730" customFormat="1" ht="13.5" customHeight="1">
      <c r="C9" s="732" t="s">
        <v>725</v>
      </c>
    </row>
    <row r="10" s="730" customFormat="1" ht="13.5" customHeight="1">
      <c r="C10" s="731"/>
    </row>
    <row r="11" s="730" customFormat="1" ht="13.5" customHeight="1">
      <c r="C11" s="731" t="s">
        <v>726</v>
      </c>
    </row>
    <row r="12" s="730" customFormat="1" ht="13.5" customHeight="1">
      <c r="C12" s="731"/>
    </row>
    <row r="13" s="730" customFormat="1" ht="13.5" customHeight="1">
      <c r="C13" s="731" t="s">
        <v>727</v>
      </c>
    </row>
    <row r="14" s="730" customFormat="1" ht="13.5" customHeight="1">
      <c r="C14" s="731"/>
    </row>
    <row r="15" s="730" customFormat="1" ht="13.5" customHeight="1">
      <c r="C15" s="731" t="s">
        <v>728</v>
      </c>
    </row>
    <row r="16" s="730" customFormat="1" ht="13.5" customHeight="1">
      <c r="C16" s="733" t="s">
        <v>729</v>
      </c>
    </row>
    <row r="17" s="730" customFormat="1" ht="13.5" customHeight="1">
      <c r="C17" s="733"/>
    </row>
    <row r="18" spans="3:5" s="730" customFormat="1" ht="13.5" customHeight="1">
      <c r="C18" s="734" t="s">
        <v>730</v>
      </c>
      <c r="D18" s="735"/>
      <c r="E18" s="735"/>
    </row>
    <row r="19" spans="3:5" s="730" customFormat="1" ht="13.5" customHeight="1">
      <c r="C19" s="736" t="s">
        <v>731</v>
      </c>
      <c r="D19" s="735"/>
      <c r="E19" s="735"/>
    </row>
    <row r="20" spans="3:5" s="730" customFormat="1" ht="13.5" customHeight="1">
      <c r="C20" s="736" t="s">
        <v>732</v>
      </c>
      <c r="D20" s="735"/>
      <c r="E20" s="735"/>
    </row>
    <row r="21" spans="3:5" s="730" customFormat="1" ht="11.25" customHeight="1">
      <c r="C21" s="734"/>
      <c r="D21" s="735"/>
      <c r="E21" s="735"/>
    </row>
    <row r="22" spans="3:5" s="730" customFormat="1" ht="13.5" customHeight="1">
      <c r="C22" s="734" t="s">
        <v>733</v>
      </c>
      <c r="D22" s="735"/>
      <c r="E22" s="735"/>
    </row>
    <row r="23" spans="3:5" s="730" customFormat="1" ht="13.5" customHeight="1">
      <c r="C23" s="736" t="s">
        <v>734</v>
      </c>
      <c r="D23" s="735"/>
      <c r="E23" s="735"/>
    </row>
    <row r="24" spans="3:5" s="730" customFormat="1" ht="11.25" customHeight="1">
      <c r="C24" s="734" t="s">
        <v>735</v>
      </c>
      <c r="D24" s="735"/>
      <c r="E24" s="735"/>
    </row>
    <row r="25" spans="3:5" s="730" customFormat="1" ht="13.5" customHeight="1">
      <c r="C25" s="734" t="s">
        <v>736</v>
      </c>
      <c r="D25" s="735"/>
      <c r="E25" s="735"/>
    </row>
    <row r="26" spans="3:5" s="730" customFormat="1" ht="13.5" customHeight="1">
      <c r="C26" s="736" t="s">
        <v>737</v>
      </c>
      <c r="D26" s="735"/>
      <c r="E26" s="735"/>
    </row>
    <row r="27" spans="3:5" s="730" customFormat="1" ht="13.5" customHeight="1">
      <c r="C27" s="736" t="s">
        <v>738</v>
      </c>
      <c r="D27" s="735"/>
      <c r="E27" s="735"/>
    </row>
    <row r="28" spans="3:5" s="730" customFormat="1" ht="11.25" customHeight="1">
      <c r="C28" s="734"/>
      <c r="D28" s="735"/>
      <c r="E28" s="735"/>
    </row>
    <row r="29" spans="3:5" s="730" customFormat="1" ht="13.5" customHeight="1">
      <c r="C29" s="734" t="s">
        <v>739</v>
      </c>
      <c r="D29" s="735"/>
      <c r="E29" s="735"/>
    </row>
    <row r="30" spans="3:5" s="730" customFormat="1" ht="13.5" customHeight="1">
      <c r="C30" s="736" t="s">
        <v>740</v>
      </c>
      <c r="D30" s="735"/>
      <c r="E30" s="735"/>
    </row>
    <row r="31" spans="3:5" s="730" customFormat="1" ht="11.25" customHeight="1">
      <c r="C31" s="736" t="s">
        <v>741</v>
      </c>
      <c r="D31" s="735"/>
      <c r="E31" s="735"/>
    </row>
    <row r="32" spans="3:5" s="730" customFormat="1" ht="13.5" customHeight="1">
      <c r="C32" s="734" t="s">
        <v>742</v>
      </c>
      <c r="D32" s="735"/>
      <c r="E32" s="735"/>
    </row>
    <row r="33" spans="3:5" s="730" customFormat="1" ht="13.5" customHeight="1">
      <c r="C33" s="736" t="s">
        <v>743</v>
      </c>
      <c r="D33" s="735"/>
      <c r="E33" s="735"/>
    </row>
    <row r="34" spans="3:5" s="730" customFormat="1" ht="11.25" customHeight="1">
      <c r="C34" s="734"/>
      <c r="D34" s="735"/>
      <c r="E34" s="735"/>
    </row>
    <row r="35" spans="3:5" s="730" customFormat="1" ht="13.5" customHeight="1">
      <c r="C35" s="734" t="s">
        <v>744</v>
      </c>
      <c r="D35" s="735"/>
      <c r="E35" s="735"/>
    </row>
    <row r="36" spans="3:5" s="730" customFormat="1" ht="13.5" customHeight="1">
      <c r="C36" s="736" t="s">
        <v>745</v>
      </c>
      <c r="D36" s="735"/>
      <c r="E36" s="735"/>
    </row>
    <row r="37" spans="3:5" s="730" customFormat="1" ht="11.25" customHeight="1">
      <c r="C37" s="734"/>
      <c r="D37" s="735"/>
      <c r="E37" s="735"/>
    </row>
    <row r="38" spans="3:5" s="730" customFormat="1" ht="13.5" customHeight="1">
      <c r="C38" s="734" t="s">
        <v>746</v>
      </c>
      <c r="D38" s="735"/>
      <c r="E38" s="735"/>
    </row>
    <row r="39" spans="3:5" s="730" customFormat="1" ht="11.25" customHeight="1">
      <c r="C39" s="734"/>
      <c r="D39" s="735"/>
      <c r="E39" s="735"/>
    </row>
    <row r="40" spans="3:5" s="730" customFormat="1" ht="13.5" customHeight="1">
      <c r="C40" s="734" t="s">
        <v>747</v>
      </c>
      <c r="D40" s="735"/>
      <c r="E40" s="735"/>
    </row>
    <row r="41" spans="3:5" s="730" customFormat="1" ht="13.5" customHeight="1">
      <c r="C41" s="736" t="s">
        <v>748</v>
      </c>
      <c r="D41" s="735"/>
      <c r="E41" s="735"/>
    </row>
    <row r="42" spans="3:5" s="730" customFormat="1" ht="11.25" customHeight="1">
      <c r="C42" s="736"/>
      <c r="D42" s="735"/>
      <c r="E42" s="735"/>
    </row>
    <row r="43" spans="3:5" s="730" customFormat="1" ht="13.5" customHeight="1">
      <c r="C43" s="734" t="s">
        <v>749</v>
      </c>
      <c r="D43" s="735"/>
      <c r="E43" s="735"/>
    </row>
    <row r="44" spans="3:5" s="730" customFormat="1" ht="13.5" customHeight="1">
      <c r="C44" s="736" t="s">
        <v>750</v>
      </c>
      <c r="D44" s="735"/>
      <c r="E44" s="735"/>
    </row>
    <row r="45" spans="3:5" s="730" customFormat="1" ht="11.25" customHeight="1">
      <c r="C45" s="736"/>
      <c r="D45" s="735"/>
      <c r="E45" s="735"/>
    </row>
    <row r="46" spans="3:5" s="730" customFormat="1" ht="13.5" customHeight="1">
      <c r="C46" s="732" t="s">
        <v>751</v>
      </c>
      <c r="D46" s="735"/>
      <c r="E46" s="735"/>
    </row>
    <row r="47" spans="3:5" s="730" customFormat="1" ht="13.5" customHeight="1">
      <c r="C47" s="736" t="s">
        <v>752</v>
      </c>
      <c r="D47" s="735"/>
      <c r="E47" s="735"/>
    </row>
    <row r="48" spans="3:5" s="730" customFormat="1" ht="11.25" customHeight="1">
      <c r="C48" s="736"/>
      <c r="D48" s="735"/>
      <c r="E48" s="735"/>
    </row>
    <row r="49" spans="3:5" s="730" customFormat="1" ht="13.5" customHeight="1">
      <c r="C49" s="732" t="s">
        <v>753</v>
      </c>
      <c r="D49" s="735"/>
      <c r="E49" s="735"/>
    </row>
    <row r="50" spans="3:5" s="730" customFormat="1" ht="11.25" customHeight="1">
      <c r="C50" s="732"/>
      <c r="D50" s="735"/>
      <c r="E50" s="735"/>
    </row>
    <row r="51" spans="3:5" s="730" customFormat="1" ht="13.5" customHeight="1">
      <c r="C51" s="732" t="s">
        <v>754</v>
      </c>
      <c r="D51" s="735"/>
      <c r="E51" s="735"/>
    </row>
    <row r="52" spans="3:5" s="730" customFormat="1" ht="11.25" customHeight="1">
      <c r="C52" s="732"/>
      <c r="D52" s="735"/>
      <c r="E52" s="735"/>
    </row>
    <row r="53" s="730" customFormat="1" ht="13.5" customHeight="1">
      <c r="C53" s="733" t="s">
        <v>755</v>
      </c>
    </row>
    <row r="54" s="730" customFormat="1" ht="13.5" customHeight="1">
      <c r="C54" s="731" t="s">
        <v>756</v>
      </c>
    </row>
    <row r="55" s="730" customFormat="1" ht="13.5" customHeight="1">
      <c r="C55" s="731"/>
    </row>
    <row r="56" s="730" customFormat="1" ht="13.5" customHeight="1">
      <c r="C56" s="731" t="s">
        <v>757</v>
      </c>
    </row>
    <row r="57" s="730" customFormat="1" ht="13.5" customHeight="1">
      <c r="C57" s="733" t="s">
        <v>758</v>
      </c>
    </row>
    <row r="58" s="730" customFormat="1" ht="13.5" customHeight="1">
      <c r="C58" s="731"/>
    </row>
    <row r="59" s="730" customFormat="1" ht="13.5" customHeight="1">
      <c r="C59" s="731" t="s">
        <v>759</v>
      </c>
    </row>
    <row r="60" s="730" customFormat="1" ht="13.5" customHeight="1">
      <c r="C60" s="733" t="s">
        <v>760</v>
      </c>
    </row>
    <row r="61" s="730" customFormat="1" ht="13.5" customHeight="1">
      <c r="C61" s="731"/>
    </row>
    <row r="62" s="730" customFormat="1" ht="13.5" customHeight="1">
      <c r="C62" s="731" t="s">
        <v>761</v>
      </c>
    </row>
    <row r="63" s="730" customFormat="1" ht="13.5" customHeight="1">
      <c r="C63" s="731"/>
    </row>
    <row r="64" s="730" customFormat="1" ht="13.5" customHeight="1">
      <c r="C64" s="731" t="s">
        <v>762</v>
      </c>
    </row>
    <row r="65" s="730" customFormat="1" ht="13.5" customHeight="1">
      <c r="C65" s="737" t="s">
        <v>763</v>
      </c>
    </row>
    <row r="66" s="730" customFormat="1" ht="13.5" customHeight="1">
      <c r="C66" s="737" t="s">
        <v>764</v>
      </c>
    </row>
    <row r="67" s="730" customFormat="1" ht="13.5" customHeight="1">
      <c r="C67" s="731" t="s">
        <v>765</v>
      </c>
    </row>
    <row r="68" s="730" customFormat="1" ht="13.5" customHeight="1">
      <c r="C68" s="731" t="s">
        <v>766</v>
      </c>
    </row>
    <row r="69" s="730" customFormat="1" ht="13.5" customHeight="1">
      <c r="C69" s="731"/>
    </row>
    <row r="70" s="730" customFormat="1" ht="13.5" customHeight="1">
      <c r="C70" s="731" t="s">
        <v>767</v>
      </c>
    </row>
    <row r="71" spans="3:4" ht="13.5">
      <c r="C71" s="733" t="s">
        <v>768</v>
      </c>
      <c r="D71" s="737"/>
    </row>
    <row r="72" ht="13.5">
      <c r="C72" s="733" t="s">
        <v>769</v>
      </c>
    </row>
    <row r="73" s="730" customFormat="1" ht="13.5" customHeight="1">
      <c r="C73" s="731" t="s">
        <v>770</v>
      </c>
    </row>
    <row r="74" s="730" customFormat="1" ht="13.5" customHeight="1">
      <c r="C74" s="731"/>
    </row>
    <row r="75" s="730" customFormat="1" ht="13.5" customHeight="1">
      <c r="C75" s="731" t="s">
        <v>771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2"/>
  <sheetViews>
    <sheetView showGridLines="0" showZeros="0" zoomScale="68" zoomScaleNormal="68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3.125" style="319" customWidth="1"/>
    <col min="3" max="3" width="13.125" style="319" customWidth="1"/>
    <col min="4" max="4" width="6.00390625" style="319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5.87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6.25390625" style="319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4.87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37890625" style="319" customWidth="1"/>
    <col min="26" max="16384" width="9.00390625" style="319" customWidth="1"/>
  </cols>
  <sheetData>
    <row r="1" spans="7:50" ht="5.25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AX1" s="320"/>
    </row>
    <row r="2" spans="2:50" ht="28.5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AX2" s="320"/>
    </row>
    <row r="3" spans="1:24" ht="28.5" customHeight="1">
      <c r="A3" s="320"/>
      <c r="B3" s="330"/>
      <c r="C3" s="330"/>
      <c r="D3" s="330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SUM(O4)</f>
        <v>0</v>
      </c>
      <c r="W3" s="889"/>
      <c r="X3" s="347" t="s">
        <v>2</v>
      </c>
    </row>
    <row r="4" spans="2:24" ht="27.75" customHeight="1">
      <c r="B4" s="360"/>
      <c r="C4" s="900" t="s">
        <v>437</v>
      </c>
      <c r="D4" s="900"/>
      <c r="E4" s="900"/>
      <c r="F4" s="901" t="s">
        <v>17</v>
      </c>
      <c r="G4" s="901"/>
      <c r="H4" s="902">
        <f>SUM(E36+J36+O36+T36)</f>
        <v>85100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SUM(F36+K36+P36+U36)</f>
        <v>0</v>
      </c>
      <c r="P4" s="904"/>
      <c r="Q4" s="905" t="s">
        <v>2</v>
      </c>
      <c r="R4" s="905"/>
      <c r="S4" s="320"/>
      <c r="T4" s="326"/>
      <c r="U4" s="327"/>
      <c r="V4" s="320"/>
      <c r="W4" s="321"/>
      <c r="X4" s="321"/>
    </row>
    <row r="5" spans="2:24" ht="18.75" customHeight="1">
      <c r="B5" s="891" t="s">
        <v>278</v>
      </c>
      <c r="C5" s="911"/>
      <c r="D5" s="911"/>
      <c r="E5" s="911"/>
      <c r="F5" s="343" t="s">
        <v>276</v>
      </c>
      <c r="G5" s="911" t="s">
        <v>279</v>
      </c>
      <c r="H5" s="911"/>
      <c r="I5" s="911"/>
      <c r="J5" s="912"/>
      <c r="K5" s="323" t="s">
        <v>276</v>
      </c>
      <c r="L5" s="891" t="s">
        <v>280</v>
      </c>
      <c r="M5" s="911"/>
      <c r="N5" s="911"/>
      <c r="O5" s="911"/>
      <c r="P5" s="343" t="s">
        <v>276</v>
      </c>
      <c r="Q5" s="91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8" customHeight="1">
      <c r="B6" s="578"/>
      <c r="C6" s="773" t="s">
        <v>411</v>
      </c>
      <c r="D6" s="725" t="s">
        <v>580</v>
      </c>
      <c r="E6" s="785">
        <v>7350</v>
      </c>
      <c r="F6" s="746"/>
      <c r="G6" s="321"/>
      <c r="H6" s="511" t="s">
        <v>420</v>
      </c>
      <c r="I6" s="431"/>
      <c r="J6" s="478">
        <v>1300</v>
      </c>
      <c r="K6" s="746"/>
      <c r="L6" s="367"/>
      <c r="M6" s="525" t="s">
        <v>571</v>
      </c>
      <c r="N6" s="584"/>
      <c r="O6" s="597">
        <v>850</v>
      </c>
      <c r="P6" s="746"/>
      <c r="Q6" s="321"/>
      <c r="R6" s="540" t="s">
        <v>413</v>
      </c>
      <c r="S6" s="637"/>
      <c r="T6" s="598">
        <v>300</v>
      </c>
      <c r="U6" s="746"/>
      <c r="V6" s="570"/>
      <c r="W6" s="229" t="s">
        <v>594</v>
      </c>
      <c r="X6" s="571"/>
    </row>
    <row r="7" spans="2:24" ht="18" customHeight="1">
      <c r="B7" s="577"/>
      <c r="C7" s="774" t="s">
        <v>412</v>
      </c>
      <c r="D7" s="725" t="s">
        <v>590</v>
      </c>
      <c r="E7" s="775">
        <v>3950</v>
      </c>
      <c r="F7" s="747"/>
      <c r="G7" s="339"/>
      <c r="H7" s="511"/>
      <c r="I7" s="431"/>
      <c r="J7" s="478"/>
      <c r="K7" s="751"/>
      <c r="L7" s="362"/>
      <c r="M7" s="511" t="s">
        <v>572</v>
      </c>
      <c r="N7" s="585"/>
      <c r="O7" s="535">
        <v>2100</v>
      </c>
      <c r="P7" s="747"/>
      <c r="Q7" s="339"/>
      <c r="R7" s="513" t="s">
        <v>414</v>
      </c>
      <c r="S7" s="590"/>
      <c r="T7" s="478">
        <v>400</v>
      </c>
      <c r="U7" s="747"/>
      <c r="V7" s="570"/>
      <c r="W7" s="579" t="s">
        <v>794</v>
      </c>
      <c r="X7" s="571"/>
    </row>
    <row r="8" spans="2:24" ht="18" customHeight="1">
      <c r="B8" s="577"/>
      <c r="C8" s="774" t="s">
        <v>413</v>
      </c>
      <c r="D8" s="725" t="s">
        <v>580</v>
      </c>
      <c r="E8" s="775">
        <v>2000</v>
      </c>
      <c r="F8" s="747"/>
      <c r="G8" s="339"/>
      <c r="H8" s="513"/>
      <c r="I8" s="487"/>
      <c r="J8" s="478"/>
      <c r="K8" s="344"/>
      <c r="L8" s="362"/>
      <c r="M8" s="511" t="s">
        <v>569</v>
      </c>
      <c r="N8" s="585"/>
      <c r="O8" s="535">
        <v>750</v>
      </c>
      <c r="P8" s="747"/>
      <c r="Q8" s="339"/>
      <c r="R8" s="513" t="s">
        <v>570</v>
      </c>
      <c r="S8" s="590"/>
      <c r="T8" s="478">
        <v>1150</v>
      </c>
      <c r="U8" s="747"/>
      <c r="V8" s="570"/>
      <c r="W8" s="229"/>
      <c r="X8" s="571"/>
    </row>
    <row r="9" spans="2:24" ht="18" customHeight="1">
      <c r="B9" s="577"/>
      <c r="C9" s="774" t="s">
        <v>426</v>
      </c>
      <c r="D9" s="725" t="s">
        <v>590</v>
      </c>
      <c r="E9" s="775">
        <v>2400</v>
      </c>
      <c r="F9" s="747"/>
      <c r="G9" s="339"/>
      <c r="H9" s="511"/>
      <c r="I9" s="431"/>
      <c r="J9" s="536"/>
      <c r="K9" s="344"/>
      <c r="L9" s="362"/>
      <c r="M9" s="511" t="s">
        <v>570</v>
      </c>
      <c r="N9" s="585"/>
      <c r="O9" s="535">
        <v>1800</v>
      </c>
      <c r="P9" s="747"/>
      <c r="Q9" s="339"/>
      <c r="R9" s="513" t="s">
        <v>436</v>
      </c>
      <c r="S9" s="590"/>
      <c r="T9" s="478">
        <v>600</v>
      </c>
      <c r="U9" s="747"/>
      <c r="V9" s="570"/>
      <c r="W9" s="229"/>
      <c r="X9" s="571"/>
    </row>
    <row r="10" spans="2:24" ht="18" customHeight="1">
      <c r="B10" s="577"/>
      <c r="C10" s="776" t="s">
        <v>414</v>
      </c>
      <c r="D10" s="725" t="s">
        <v>580</v>
      </c>
      <c r="E10" s="775">
        <v>3650</v>
      </c>
      <c r="F10" s="747"/>
      <c r="G10" s="339"/>
      <c r="H10" s="511"/>
      <c r="I10" s="431"/>
      <c r="J10" s="536"/>
      <c r="K10" s="344"/>
      <c r="L10" s="362"/>
      <c r="M10" s="511" t="s">
        <v>625</v>
      </c>
      <c r="N10" s="585"/>
      <c r="O10" s="535">
        <v>400</v>
      </c>
      <c r="P10" s="747"/>
      <c r="Q10" s="339"/>
      <c r="R10" s="513" t="s">
        <v>640</v>
      </c>
      <c r="S10" s="590"/>
      <c r="T10" s="478">
        <v>600</v>
      </c>
      <c r="U10" s="747"/>
      <c r="V10" s="570"/>
      <c r="W10" s="229"/>
      <c r="X10" s="571"/>
    </row>
    <row r="11" spans="2:24" ht="18" customHeight="1">
      <c r="B11" s="577"/>
      <c r="C11" s="776" t="s">
        <v>711</v>
      </c>
      <c r="D11" s="725" t="s">
        <v>580</v>
      </c>
      <c r="E11" s="775">
        <v>2050</v>
      </c>
      <c r="F11" s="747"/>
      <c r="G11" s="339"/>
      <c r="H11" s="511"/>
      <c r="I11" s="431"/>
      <c r="J11" s="536"/>
      <c r="K11" s="344"/>
      <c r="L11" s="362"/>
      <c r="M11" s="511" t="s">
        <v>435</v>
      </c>
      <c r="N11" s="585"/>
      <c r="O11" s="535">
        <v>700</v>
      </c>
      <c r="P11" s="747"/>
      <c r="Q11" s="339"/>
      <c r="R11" s="513"/>
      <c r="S11" s="590"/>
      <c r="T11" s="478"/>
      <c r="U11" s="751"/>
      <c r="V11" s="570"/>
      <c r="W11" s="229"/>
      <c r="X11" s="571"/>
    </row>
    <row r="12" spans="2:24" ht="18" customHeight="1">
      <c r="B12" s="577"/>
      <c r="C12" s="774" t="s">
        <v>415</v>
      </c>
      <c r="D12" s="725" t="s">
        <v>580</v>
      </c>
      <c r="E12" s="775">
        <v>10900</v>
      </c>
      <c r="F12" s="747"/>
      <c r="G12" s="339"/>
      <c r="H12" s="511"/>
      <c r="I12" s="607"/>
      <c r="J12" s="536"/>
      <c r="K12" s="344"/>
      <c r="L12" s="362"/>
      <c r="M12" s="511"/>
      <c r="N12" s="585"/>
      <c r="O12" s="430"/>
      <c r="P12" s="751"/>
      <c r="Q12" s="339"/>
      <c r="R12" s="513"/>
      <c r="S12" s="590"/>
      <c r="T12" s="478"/>
      <c r="U12" s="378"/>
      <c r="V12" s="570"/>
      <c r="W12" s="229"/>
      <c r="X12" s="571"/>
    </row>
    <row r="13" spans="2:24" ht="18" customHeight="1">
      <c r="B13" s="577"/>
      <c r="C13" s="774" t="s">
        <v>416</v>
      </c>
      <c r="D13" s="725" t="s">
        <v>578</v>
      </c>
      <c r="E13" s="775">
        <v>2200</v>
      </c>
      <c r="F13" s="747"/>
      <c r="G13" s="339"/>
      <c r="H13" s="511"/>
      <c r="I13" s="607"/>
      <c r="J13" s="536"/>
      <c r="K13" s="344"/>
      <c r="L13" s="362"/>
      <c r="M13" s="513"/>
      <c r="N13" s="588"/>
      <c r="O13" s="535"/>
      <c r="P13" s="378"/>
      <c r="Q13" s="339"/>
      <c r="R13" s="481"/>
      <c r="S13" s="590"/>
      <c r="T13" s="478"/>
      <c r="U13" s="341"/>
      <c r="V13" s="570"/>
      <c r="W13" s="229"/>
      <c r="X13" s="571"/>
    </row>
    <row r="14" spans="2:24" ht="18" customHeight="1">
      <c r="B14" s="577"/>
      <c r="C14" s="774" t="s">
        <v>417</v>
      </c>
      <c r="D14" s="725" t="s">
        <v>578</v>
      </c>
      <c r="E14" s="775">
        <v>1800</v>
      </c>
      <c r="F14" s="747"/>
      <c r="G14" s="339"/>
      <c r="H14" s="511"/>
      <c r="I14" s="607"/>
      <c r="J14" s="536"/>
      <c r="K14" s="344"/>
      <c r="L14" s="362"/>
      <c r="M14" s="429"/>
      <c r="N14" s="588"/>
      <c r="O14" s="480"/>
      <c r="P14" s="378"/>
      <c r="Q14" s="339"/>
      <c r="R14" s="481"/>
      <c r="S14" s="590"/>
      <c r="T14" s="478"/>
      <c r="U14" s="341"/>
      <c r="V14" s="570"/>
      <c r="W14" s="229"/>
      <c r="X14" s="571"/>
    </row>
    <row r="15" spans="2:24" ht="18" customHeight="1">
      <c r="B15" s="577"/>
      <c r="C15" s="774" t="s">
        <v>427</v>
      </c>
      <c r="D15" s="725" t="s">
        <v>580</v>
      </c>
      <c r="E15" s="775">
        <v>950</v>
      </c>
      <c r="F15" s="747"/>
      <c r="G15" s="339"/>
      <c r="H15" s="511"/>
      <c r="I15" s="607"/>
      <c r="J15" s="536"/>
      <c r="K15" s="344"/>
      <c r="L15" s="362"/>
      <c r="M15" s="429"/>
      <c r="N15" s="588"/>
      <c r="O15" s="480"/>
      <c r="P15" s="378"/>
      <c r="Q15" s="339"/>
      <c r="R15" s="481"/>
      <c r="S15" s="590"/>
      <c r="T15" s="478"/>
      <c r="U15" s="341"/>
      <c r="V15" s="570"/>
      <c r="W15" s="229"/>
      <c r="X15" s="571"/>
    </row>
    <row r="16" spans="2:24" ht="18" customHeight="1">
      <c r="B16" s="577"/>
      <c r="C16" s="774" t="s">
        <v>418</v>
      </c>
      <c r="D16" s="725" t="s">
        <v>580</v>
      </c>
      <c r="E16" s="775">
        <v>1950</v>
      </c>
      <c r="F16" s="747"/>
      <c r="G16" s="339"/>
      <c r="H16" s="511"/>
      <c r="I16" s="607"/>
      <c r="J16" s="536"/>
      <c r="K16" s="344"/>
      <c r="L16" s="362"/>
      <c r="M16" s="482"/>
      <c r="N16" s="588"/>
      <c r="O16" s="480"/>
      <c r="P16" s="378"/>
      <c r="Q16" s="339"/>
      <c r="R16" s="483"/>
      <c r="S16" s="590"/>
      <c r="T16" s="478"/>
      <c r="U16" s="341"/>
      <c r="V16" s="570"/>
      <c r="W16" s="229"/>
      <c r="X16" s="571"/>
    </row>
    <row r="17" spans="2:24" ht="18" customHeight="1">
      <c r="B17" s="577"/>
      <c r="C17" s="774" t="s">
        <v>419</v>
      </c>
      <c r="D17" s="725" t="s">
        <v>580</v>
      </c>
      <c r="E17" s="775">
        <v>1200</v>
      </c>
      <c r="F17" s="747"/>
      <c r="G17" s="339"/>
      <c r="H17" s="511"/>
      <c r="I17" s="607"/>
      <c r="J17" s="536"/>
      <c r="K17" s="344"/>
      <c r="L17" s="362"/>
      <c r="M17" s="482"/>
      <c r="N17" s="588"/>
      <c r="O17" s="480"/>
      <c r="P17" s="378"/>
      <c r="Q17" s="339"/>
      <c r="R17" s="483"/>
      <c r="S17" s="590"/>
      <c r="T17" s="478"/>
      <c r="U17" s="341"/>
      <c r="V17" s="570"/>
      <c r="W17" s="229"/>
      <c r="X17" s="571"/>
    </row>
    <row r="18" spans="2:24" ht="18" customHeight="1">
      <c r="B18" s="577"/>
      <c r="C18" s="774" t="s">
        <v>420</v>
      </c>
      <c r="D18" s="725" t="s">
        <v>578</v>
      </c>
      <c r="E18" s="775">
        <v>2050</v>
      </c>
      <c r="F18" s="747"/>
      <c r="G18" s="339"/>
      <c r="H18" s="511"/>
      <c r="I18" s="607"/>
      <c r="J18" s="536"/>
      <c r="K18" s="344"/>
      <c r="L18" s="362"/>
      <c r="M18" s="482"/>
      <c r="N18" s="588"/>
      <c r="O18" s="480"/>
      <c r="P18" s="378"/>
      <c r="Q18" s="339"/>
      <c r="R18" s="483"/>
      <c r="S18" s="590"/>
      <c r="T18" s="478"/>
      <c r="U18" s="341"/>
      <c r="V18" s="570"/>
      <c r="W18" s="229"/>
      <c r="X18" s="571"/>
    </row>
    <row r="19" spans="2:24" ht="18" customHeight="1">
      <c r="B19" s="577"/>
      <c r="C19" s="774" t="s">
        <v>421</v>
      </c>
      <c r="D19" s="725" t="s">
        <v>714</v>
      </c>
      <c r="E19" s="775">
        <v>1700</v>
      </c>
      <c r="F19" s="747"/>
      <c r="G19" s="339"/>
      <c r="H19" s="511"/>
      <c r="I19" s="607"/>
      <c r="J19" s="536"/>
      <c r="K19" s="344"/>
      <c r="L19" s="362"/>
      <c r="M19" s="482"/>
      <c r="N19" s="588"/>
      <c r="O19" s="480"/>
      <c r="P19" s="378"/>
      <c r="Q19" s="339"/>
      <c r="R19" s="483"/>
      <c r="S19" s="590"/>
      <c r="T19" s="478"/>
      <c r="U19" s="341"/>
      <c r="V19" s="570"/>
      <c r="W19" s="229"/>
      <c r="X19" s="571"/>
    </row>
    <row r="20" spans="2:24" ht="18" customHeight="1">
      <c r="B20" s="577"/>
      <c r="C20" s="774" t="s">
        <v>715</v>
      </c>
      <c r="D20" s="725" t="s">
        <v>714</v>
      </c>
      <c r="E20" s="775">
        <v>2000</v>
      </c>
      <c r="F20" s="747"/>
      <c r="G20" s="339"/>
      <c r="H20" s="511"/>
      <c r="I20" s="607"/>
      <c r="J20" s="536"/>
      <c r="K20" s="344"/>
      <c r="L20" s="362"/>
      <c r="M20" s="482"/>
      <c r="N20" s="588"/>
      <c r="O20" s="480"/>
      <c r="P20" s="378"/>
      <c r="Q20" s="339"/>
      <c r="R20" s="483"/>
      <c r="S20" s="590"/>
      <c r="T20" s="478"/>
      <c r="U20" s="341"/>
      <c r="V20" s="570"/>
      <c r="W20" s="229"/>
      <c r="X20" s="571"/>
    </row>
    <row r="21" spans="2:24" ht="18" customHeight="1">
      <c r="B21" s="577"/>
      <c r="C21" s="774" t="s">
        <v>422</v>
      </c>
      <c r="D21" s="725" t="s">
        <v>714</v>
      </c>
      <c r="E21" s="775">
        <v>1950</v>
      </c>
      <c r="F21" s="747"/>
      <c r="G21" s="339"/>
      <c r="H21" s="511"/>
      <c r="I21" s="607"/>
      <c r="J21" s="536"/>
      <c r="K21" s="344"/>
      <c r="L21" s="362"/>
      <c r="M21" s="482"/>
      <c r="N21" s="588"/>
      <c r="O21" s="480"/>
      <c r="P21" s="378"/>
      <c r="Q21" s="339"/>
      <c r="R21" s="483"/>
      <c r="S21" s="590"/>
      <c r="T21" s="478"/>
      <c r="U21" s="341"/>
      <c r="V21" s="570"/>
      <c r="W21" s="229"/>
      <c r="X21" s="571"/>
    </row>
    <row r="22" spans="2:24" ht="18" customHeight="1">
      <c r="B22" s="577"/>
      <c r="C22" s="774" t="s">
        <v>423</v>
      </c>
      <c r="D22" s="725" t="s">
        <v>714</v>
      </c>
      <c r="E22" s="775">
        <v>1800</v>
      </c>
      <c r="F22" s="747"/>
      <c r="G22" s="339"/>
      <c r="H22" s="429"/>
      <c r="I22" s="610"/>
      <c r="J22" s="418"/>
      <c r="K22" s="344"/>
      <c r="L22" s="362"/>
      <c r="M22" s="482"/>
      <c r="N22" s="588"/>
      <c r="O22" s="480"/>
      <c r="P22" s="378"/>
      <c r="Q22" s="339"/>
      <c r="R22" s="483"/>
      <c r="S22" s="590"/>
      <c r="T22" s="478"/>
      <c r="U22" s="341"/>
      <c r="V22" s="570"/>
      <c r="W22" s="229"/>
      <c r="X22" s="571"/>
    </row>
    <row r="23" spans="2:24" ht="18" customHeight="1">
      <c r="B23" s="577"/>
      <c r="C23" s="774" t="s">
        <v>424</v>
      </c>
      <c r="D23" s="725" t="s">
        <v>714</v>
      </c>
      <c r="E23" s="775">
        <v>1800</v>
      </c>
      <c r="F23" s="747"/>
      <c r="G23" s="339"/>
      <c r="H23" s="429"/>
      <c r="I23" s="610"/>
      <c r="J23" s="418"/>
      <c r="K23" s="344"/>
      <c r="L23" s="362"/>
      <c r="M23" s="482"/>
      <c r="N23" s="588"/>
      <c r="O23" s="480"/>
      <c r="P23" s="378"/>
      <c r="Q23" s="339"/>
      <c r="R23" s="483"/>
      <c r="S23" s="590"/>
      <c r="T23" s="478"/>
      <c r="U23" s="341"/>
      <c r="V23" s="570"/>
      <c r="W23" s="229"/>
      <c r="X23" s="571"/>
    </row>
    <row r="24" spans="2:24" ht="18" customHeight="1">
      <c r="B24" s="577"/>
      <c r="C24" s="777" t="s">
        <v>425</v>
      </c>
      <c r="D24" s="725" t="s">
        <v>714</v>
      </c>
      <c r="E24" s="778">
        <v>1900</v>
      </c>
      <c r="F24" s="747"/>
      <c r="G24" s="339"/>
      <c r="H24" s="429"/>
      <c r="I24" s="610"/>
      <c r="J24" s="418"/>
      <c r="K24" s="344"/>
      <c r="L24" s="362"/>
      <c r="M24" s="482"/>
      <c r="N24" s="588"/>
      <c r="O24" s="480"/>
      <c r="P24" s="378"/>
      <c r="Q24" s="339"/>
      <c r="R24" s="483"/>
      <c r="S24" s="590"/>
      <c r="T24" s="478"/>
      <c r="U24" s="341"/>
      <c r="V24" s="570"/>
      <c r="W24" s="229"/>
      <c r="X24" s="571"/>
    </row>
    <row r="25" spans="2:24" ht="18" customHeight="1">
      <c r="B25" s="577" t="s">
        <v>716</v>
      </c>
      <c r="C25" s="774" t="s">
        <v>717</v>
      </c>
      <c r="D25" s="725" t="s">
        <v>714</v>
      </c>
      <c r="E25" s="775">
        <v>4400</v>
      </c>
      <c r="F25" s="747"/>
      <c r="G25" s="339"/>
      <c r="H25" s="429"/>
      <c r="I25" s="610"/>
      <c r="J25" s="418"/>
      <c r="K25" s="344"/>
      <c r="L25" s="362"/>
      <c r="M25" s="482"/>
      <c r="N25" s="588"/>
      <c r="O25" s="480"/>
      <c r="P25" s="378"/>
      <c r="Q25" s="339"/>
      <c r="R25" s="483"/>
      <c r="S25" s="590"/>
      <c r="T25" s="478"/>
      <c r="U25" s="341"/>
      <c r="V25" s="570"/>
      <c r="W25" s="229" t="s">
        <v>619</v>
      </c>
      <c r="X25" s="571"/>
    </row>
    <row r="26" spans="2:24" ht="18" customHeight="1">
      <c r="B26" s="577"/>
      <c r="C26" s="774" t="s">
        <v>718</v>
      </c>
      <c r="D26" s="725" t="s">
        <v>714</v>
      </c>
      <c r="E26" s="775">
        <v>1250</v>
      </c>
      <c r="F26" s="747"/>
      <c r="G26" s="339"/>
      <c r="H26" s="511"/>
      <c r="I26" s="607"/>
      <c r="J26" s="418"/>
      <c r="K26" s="344"/>
      <c r="L26" s="362"/>
      <c r="M26" s="482"/>
      <c r="N26" s="588"/>
      <c r="O26" s="480"/>
      <c r="P26" s="378"/>
      <c r="Q26" s="339"/>
      <c r="R26" s="483"/>
      <c r="S26" s="590"/>
      <c r="T26" s="478"/>
      <c r="U26" s="341"/>
      <c r="V26" s="570"/>
      <c r="W26" s="229"/>
      <c r="X26" s="571"/>
    </row>
    <row r="27" spans="2:24" ht="18" customHeight="1">
      <c r="B27" s="577" t="s">
        <v>719</v>
      </c>
      <c r="C27" s="774" t="s">
        <v>720</v>
      </c>
      <c r="D27" s="725" t="s">
        <v>714</v>
      </c>
      <c r="E27" s="775">
        <v>4300</v>
      </c>
      <c r="F27" s="747"/>
      <c r="G27" s="339"/>
      <c r="H27" s="511"/>
      <c r="I27" s="607"/>
      <c r="J27" s="418"/>
      <c r="K27" s="344"/>
      <c r="L27" s="362"/>
      <c r="M27" s="482"/>
      <c r="N27" s="588"/>
      <c r="O27" s="480"/>
      <c r="P27" s="378"/>
      <c r="Q27" s="339"/>
      <c r="R27" s="483"/>
      <c r="S27" s="590"/>
      <c r="T27" s="478"/>
      <c r="U27" s="341"/>
      <c r="V27" s="570"/>
      <c r="W27" s="229" t="s">
        <v>596</v>
      </c>
      <c r="X27" s="571"/>
    </row>
    <row r="28" spans="2:24" ht="18" customHeight="1">
      <c r="B28" s="577"/>
      <c r="C28" s="774"/>
      <c r="D28" s="608"/>
      <c r="E28" s="775"/>
      <c r="F28" s="751"/>
      <c r="G28" s="339"/>
      <c r="H28" s="511"/>
      <c r="I28" s="607"/>
      <c r="J28" s="418"/>
      <c r="K28" s="344"/>
      <c r="L28" s="362"/>
      <c r="M28" s="482"/>
      <c r="N28" s="588"/>
      <c r="O28" s="480"/>
      <c r="P28" s="378"/>
      <c r="Q28" s="339"/>
      <c r="R28" s="483"/>
      <c r="S28" s="590"/>
      <c r="T28" s="478"/>
      <c r="U28" s="341"/>
      <c r="V28" s="570"/>
      <c r="W28" s="581" t="s">
        <v>597</v>
      </c>
      <c r="X28" s="571"/>
    </row>
    <row r="29" spans="2:24" ht="18" customHeight="1">
      <c r="B29" s="577"/>
      <c r="C29" s="779" t="s">
        <v>434</v>
      </c>
      <c r="D29" s="627"/>
      <c r="E29" s="775"/>
      <c r="F29" s="754"/>
      <c r="G29" s="339"/>
      <c r="H29" s="483"/>
      <c r="I29" s="616"/>
      <c r="J29" s="478"/>
      <c r="K29" s="344"/>
      <c r="L29" s="362"/>
      <c r="M29" s="483"/>
      <c r="N29" s="588"/>
      <c r="O29" s="480"/>
      <c r="P29" s="378"/>
      <c r="Q29" s="339"/>
      <c r="R29" s="483"/>
      <c r="S29" s="590"/>
      <c r="T29" s="478"/>
      <c r="U29" s="341"/>
      <c r="V29" s="570"/>
      <c r="W29" s="581"/>
      <c r="X29" s="571"/>
    </row>
    <row r="30" spans="2:24" ht="18" customHeight="1">
      <c r="B30" s="577"/>
      <c r="C30" s="774" t="s">
        <v>431</v>
      </c>
      <c r="D30" s="608" t="s">
        <v>591</v>
      </c>
      <c r="E30" s="775">
        <v>2750</v>
      </c>
      <c r="F30" s="747"/>
      <c r="G30" s="339"/>
      <c r="H30" s="511"/>
      <c r="I30" s="613"/>
      <c r="J30" s="478"/>
      <c r="K30" s="344"/>
      <c r="L30" s="362"/>
      <c r="M30" s="511"/>
      <c r="N30" s="617"/>
      <c r="O30" s="480"/>
      <c r="P30" s="378"/>
      <c r="Q30" s="339"/>
      <c r="R30" s="511"/>
      <c r="S30" s="613"/>
      <c r="T30" s="478"/>
      <c r="U30" s="341"/>
      <c r="V30" s="570"/>
      <c r="W30" s="229"/>
      <c r="X30" s="571"/>
    </row>
    <row r="31" spans="2:24" ht="18" customHeight="1">
      <c r="B31" s="577"/>
      <c r="C31" s="774" t="s">
        <v>432</v>
      </c>
      <c r="D31" s="608" t="s">
        <v>591</v>
      </c>
      <c r="E31" s="775">
        <v>1600</v>
      </c>
      <c r="F31" s="747"/>
      <c r="G31" s="339"/>
      <c r="H31" s="511"/>
      <c r="I31" s="613"/>
      <c r="J31" s="478"/>
      <c r="K31" s="344"/>
      <c r="L31" s="362"/>
      <c r="M31" s="511"/>
      <c r="N31" s="617"/>
      <c r="O31" s="480"/>
      <c r="P31" s="378"/>
      <c r="Q31" s="339"/>
      <c r="R31" s="511"/>
      <c r="S31" s="613"/>
      <c r="T31" s="478"/>
      <c r="U31" s="341"/>
      <c r="V31" s="570"/>
      <c r="W31" s="229"/>
      <c r="X31" s="571"/>
    </row>
    <row r="32" spans="2:24" ht="18" customHeight="1">
      <c r="B32" s="577"/>
      <c r="C32" s="777" t="s">
        <v>433</v>
      </c>
      <c r="D32" s="608" t="s">
        <v>591</v>
      </c>
      <c r="E32" s="778">
        <v>3750</v>
      </c>
      <c r="F32" s="747"/>
      <c r="G32" s="339"/>
      <c r="H32" s="537"/>
      <c r="I32" s="613"/>
      <c r="J32" s="478"/>
      <c r="K32" s="344"/>
      <c r="L32" s="362"/>
      <c r="M32" s="537"/>
      <c r="N32" s="617"/>
      <c r="O32" s="480"/>
      <c r="P32" s="378"/>
      <c r="Q32" s="339"/>
      <c r="R32" s="537"/>
      <c r="S32" s="613"/>
      <c r="T32" s="478"/>
      <c r="U32" s="341"/>
      <c r="V32" s="570"/>
      <c r="W32" s="229"/>
      <c r="X32" s="571"/>
    </row>
    <row r="33" spans="2:24" ht="18" customHeight="1">
      <c r="B33" s="577"/>
      <c r="C33" s="777" t="s">
        <v>428</v>
      </c>
      <c r="D33" s="608" t="s">
        <v>588</v>
      </c>
      <c r="E33" s="778">
        <v>1100</v>
      </c>
      <c r="F33" s="747"/>
      <c r="G33" s="339"/>
      <c r="H33" s="537"/>
      <c r="I33" s="613"/>
      <c r="J33" s="478"/>
      <c r="K33" s="344"/>
      <c r="L33" s="362"/>
      <c r="M33" s="537"/>
      <c r="N33" s="613"/>
      <c r="O33" s="480"/>
      <c r="P33" s="378"/>
      <c r="Q33" s="339"/>
      <c r="R33" s="483"/>
      <c r="S33" s="590"/>
      <c r="T33" s="478"/>
      <c r="U33" s="341"/>
      <c r="V33" s="570"/>
      <c r="W33" s="229"/>
      <c r="X33" s="571"/>
    </row>
    <row r="34" spans="2:24" ht="18" customHeight="1">
      <c r="B34" s="577"/>
      <c r="C34" s="774" t="s">
        <v>429</v>
      </c>
      <c r="D34" s="608" t="s">
        <v>588</v>
      </c>
      <c r="E34" s="775">
        <v>1050</v>
      </c>
      <c r="F34" s="747"/>
      <c r="G34" s="339"/>
      <c r="H34" s="511"/>
      <c r="I34" s="613"/>
      <c r="J34" s="478"/>
      <c r="K34" s="344"/>
      <c r="L34" s="362"/>
      <c r="M34" s="511"/>
      <c r="N34" s="613"/>
      <c r="O34" s="480"/>
      <c r="P34" s="378"/>
      <c r="Q34" s="339"/>
      <c r="R34" s="483"/>
      <c r="S34" s="590"/>
      <c r="T34" s="478"/>
      <c r="U34" s="341"/>
      <c r="V34" s="570"/>
      <c r="W34" s="229"/>
      <c r="X34" s="571"/>
    </row>
    <row r="35" spans="2:24" ht="18" customHeight="1">
      <c r="B35" s="768"/>
      <c r="C35" s="777" t="s">
        <v>430</v>
      </c>
      <c r="D35" s="780" t="s">
        <v>588</v>
      </c>
      <c r="E35" s="778">
        <v>350</v>
      </c>
      <c r="F35" s="763"/>
      <c r="G35" s="384"/>
      <c r="H35" s="537"/>
      <c r="I35" s="629"/>
      <c r="J35" s="518"/>
      <c r="K35" s="550"/>
      <c r="L35" s="769"/>
      <c r="M35" s="537"/>
      <c r="N35" s="629"/>
      <c r="O35" s="770"/>
      <c r="P35" s="549"/>
      <c r="Q35" s="384"/>
      <c r="R35" s="771"/>
      <c r="S35" s="772"/>
      <c r="T35" s="518"/>
      <c r="U35" s="385"/>
      <c r="V35" s="570"/>
      <c r="W35" s="229"/>
      <c r="X35" s="571"/>
    </row>
    <row r="36" spans="2:24" ht="18" customHeight="1">
      <c r="B36" s="891" t="s">
        <v>3</v>
      </c>
      <c r="C36" s="911"/>
      <c r="D36" s="911"/>
      <c r="E36" s="349">
        <f>SUM(E6:E35)</f>
        <v>74150</v>
      </c>
      <c r="F36" s="376">
        <f>SUM(F6:F35)</f>
        <v>0</v>
      </c>
      <c r="G36" s="911" t="s">
        <v>3</v>
      </c>
      <c r="H36" s="911"/>
      <c r="I36" s="911"/>
      <c r="J36" s="355">
        <f>SUM(J6:J35)</f>
        <v>1300</v>
      </c>
      <c r="K36" s="298">
        <f>SUM(K6:K35)</f>
        <v>0</v>
      </c>
      <c r="L36" s="891" t="s">
        <v>3</v>
      </c>
      <c r="M36" s="911"/>
      <c r="N36" s="912"/>
      <c r="O36" s="265">
        <f>SUM(O6:O35)</f>
        <v>6600</v>
      </c>
      <c r="P36" s="376">
        <f>SUM(P6:P35)</f>
        <v>0</v>
      </c>
      <c r="Q36" s="911" t="s">
        <v>3</v>
      </c>
      <c r="R36" s="911"/>
      <c r="S36" s="911"/>
      <c r="T36" s="355">
        <f>SUM(T6:T35)</f>
        <v>3050</v>
      </c>
      <c r="U36" s="335">
        <f>SUM(U6:U35)</f>
        <v>0</v>
      </c>
      <c r="V36" s="572"/>
      <c r="W36" s="236"/>
      <c r="X36" s="573"/>
    </row>
    <row r="37" spans="2:30" s="4" customFormat="1" ht="13.5" customHeight="1">
      <c r="B37" s="229" t="s">
        <v>778</v>
      </c>
      <c r="C37" s="169"/>
      <c r="D37" s="1"/>
      <c r="E37" s="756"/>
      <c r="F37" s="757"/>
      <c r="G37" s="1"/>
      <c r="H37" s="1"/>
      <c r="I37" s="1"/>
      <c r="J37" s="756"/>
      <c r="K37" s="758"/>
      <c r="L37" s="1"/>
      <c r="M37" s="1"/>
      <c r="N37" s="1"/>
      <c r="O37" s="756"/>
      <c r="P37" s="759"/>
      <c r="Q37" s="1"/>
      <c r="R37" s="1"/>
      <c r="S37" s="1"/>
      <c r="T37" s="756"/>
      <c r="U37" s="758"/>
      <c r="V37" s="1"/>
      <c r="W37" s="1"/>
      <c r="X37" s="1"/>
      <c r="Y37" s="756"/>
      <c r="Z37" s="759"/>
      <c r="AA37" s="761"/>
      <c r="AB37" s="762"/>
      <c r="AC37" s="755"/>
      <c r="AD37" s="761"/>
    </row>
    <row r="38" spans="2:29" s="4" customFormat="1" ht="14.25" customHeight="1">
      <c r="B38" s="879" t="s">
        <v>780</v>
      </c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0"/>
      <c r="X38" s="880"/>
      <c r="Y38" s="727"/>
      <c r="Z38" s="727"/>
      <c r="AA38" s="727"/>
      <c r="AB38" s="727"/>
      <c r="AC38" s="727"/>
    </row>
    <row r="39" spans="2:29" s="4" customFormat="1" ht="14.25" customHeight="1">
      <c r="B39" s="879" t="s">
        <v>776</v>
      </c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727"/>
      <c r="Z39" s="727"/>
      <c r="AA39" s="727"/>
      <c r="AB39" s="727"/>
      <c r="AC39" s="727"/>
    </row>
    <row r="40" spans="2:29" s="4" customFormat="1" ht="13.5">
      <c r="B40" s="879" t="s">
        <v>777</v>
      </c>
      <c r="C40" s="923"/>
      <c r="D40" s="923"/>
      <c r="E40" s="923"/>
      <c r="F40" s="923"/>
      <c r="G40" s="923"/>
      <c r="H40" s="923"/>
      <c r="I40" s="923"/>
      <c r="J40" s="923"/>
      <c r="K40" s="923"/>
      <c r="L40" s="923"/>
      <c r="M40" s="923"/>
      <c r="N40" s="923"/>
      <c r="O40" s="923"/>
      <c r="P40" s="923"/>
      <c r="Q40" s="923"/>
      <c r="R40" s="923"/>
      <c r="S40" s="923"/>
      <c r="T40" s="923"/>
      <c r="U40" s="923"/>
      <c r="V40" s="923"/>
      <c r="W40" s="923"/>
      <c r="X40" s="923"/>
      <c r="Y40" s="727"/>
      <c r="Z40" s="727"/>
      <c r="AA40" s="727"/>
      <c r="AB40" s="727"/>
      <c r="AC40" s="727"/>
    </row>
    <row r="41" spans="2:26" s="4" customFormat="1" ht="8.25" customHeight="1">
      <c r="B41" s="229"/>
      <c r="C41" s="1"/>
      <c r="D41" s="1"/>
      <c r="E41" s="756"/>
      <c r="F41" s="757"/>
      <c r="G41" s="1"/>
      <c r="H41" s="1"/>
      <c r="I41" s="1"/>
      <c r="J41" s="756"/>
      <c r="K41" s="758"/>
      <c r="L41" s="1"/>
      <c r="M41" s="1"/>
      <c r="N41" s="1"/>
      <c r="O41" s="756"/>
      <c r="P41" s="759"/>
      <c r="Q41" s="1"/>
      <c r="R41" s="1"/>
      <c r="S41" s="1"/>
      <c r="T41" s="756"/>
      <c r="U41" s="758"/>
      <c r="V41" s="1"/>
      <c r="W41" s="1"/>
      <c r="X41" s="1"/>
      <c r="Y41" s="756"/>
      <c r="Z41" s="759"/>
    </row>
    <row r="42" spans="2:24" ht="15.75" customHeight="1">
      <c r="B42" s="319" t="s">
        <v>630</v>
      </c>
      <c r="C42" s="320"/>
      <c r="E42" s="320"/>
      <c r="F42" s="320"/>
      <c r="J42" s="320"/>
      <c r="K42" s="320"/>
      <c r="M42" s="320"/>
      <c r="O42" s="320"/>
      <c r="P42" s="320"/>
      <c r="R42" s="321"/>
      <c r="T42" s="326"/>
      <c r="U42" s="327"/>
      <c r="W42" s="852" t="str">
        <f>'三河集計表'!O31</f>
        <v>（2020年8月現在）</v>
      </c>
      <c r="X42" s="853"/>
    </row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B36:D36"/>
    <mergeCell ref="G36:I36"/>
    <mergeCell ref="L36:N36"/>
    <mergeCell ref="Q36:S36"/>
    <mergeCell ref="V5:X5"/>
    <mergeCell ref="W42:X42"/>
    <mergeCell ref="B38:X38"/>
    <mergeCell ref="B39:X39"/>
    <mergeCell ref="B40:X40"/>
  </mergeCells>
  <conditionalFormatting sqref="F6">
    <cfRule type="expression" priority="40" dxfId="0" stopIfTrue="1">
      <formula>F6&gt;E6</formula>
    </cfRule>
  </conditionalFormatting>
  <conditionalFormatting sqref="F7">
    <cfRule type="expression" priority="39" dxfId="0" stopIfTrue="1">
      <formula>F7&gt;E7</formula>
    </cfRule>
  </conditionalFormatting>
  <conditionalFormatting sqref="F8">
    <cfRule type="expression" priority="38" dxfId="0" stopIfTrue="1">
      <formula>F8&gt;E8</formula>
    </cfRule>
  </conditionalFormatting>
  <conditionalFormatting sqref="F9">
    <cfRule type="expression" priority="37" dxfId="0" stopIfTrue="1">
      <formula>F9&gt;E9</formula>
    </cfRule>
  </conditionalFormatting>
  <conditionalFormatting sqref="F10">
    <cfRule type="expression" priority="36" dxfId="0" stopIfTrue="1">
      <formula>F10&gt;E10</formula>
    </cfRule>
  </conditionalFormatting>
  <conditionalFormatting sqref="F11">
    <cfRule type="expression" priority="35" dxfId="0" stopIfTrue="1">
      <formula>F11&gt;E11</formula>
    </cfRule>
  </conditionalFormatting>
  <conditionalFormatting sqref="F12">
    <cfRule type="expression" priority="34" dxfId="0" stopIfTrue="1">
      <formula>F12&gt;E12</formula>
    </cfRule>
  </conditionalFormatting>
  <conditionalFormatting sqref="F13">
    <cfRule type="expression" priority="33" dxfId="0" stopIfTrue="1">
      <formula>F13&gt;E13</formula>
    </cfRule>
  </conditionalFormatting>
  <conditionalFormatting sqref="F14">
    <cfRule type="expression" priority="32" dxfId="0" stopIfTrue="1">
      <formula>F14&gt;E14</formula>
    </cfRule>
  </conditionalFormatting>
  <conditionalFormatting sqref="F15">
    <cfRule type="expression" priority="31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7" dxfId="0" stopIfTrue="1">
      <formula>F19&gt;E19</formula>
    </cfRule>
  </conditionalFormatting>
  <conditionalFormatting sqref="F20">
    <cfRule type="expression" priority="26" dxfId="0" stopIfTrue="1">
      <formula>F20&gt;E20</formula>
    </cfRule>
  </conditionalFormatting>
  <conditionalFormatting sqref="F21">
    <cfRule type="expression" priority="25" dxfId="0" stopIfTrue="1">
      <formula>F21&gt;E21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F33">
    <cfRule type="expression" priority="15" dxfId="0" stopIfTrue="1">
      <formula>F33&gt;E33</formula>
    </cfRule>
  </conditionalFormatting>
  <conditionalFormatting sqref="F34">
    <cfRule type="expression" priority="14" dxfId="0" stopIfTrue="1">
      <formula>F34&gt;E34</formula>
    </cfRule>
  </conditionalFormatting>
  <conditionalFormatting sqref="F35">
    <cfRule type="expression" priority="13" dxfId="0" stopIfTrue="1">
      <formula>F35&gt;E35</formula>
    </cfRule>
  </conditionalFormatting>
  <conditionalFormatting sqref="K6">
    <cfRule type="expression" priority="12" dxfId="0" stopIfTrue="1">
      <formula>K6&gt;J6</formula>
    </cfRule>
  </conditionalFormatting>
  <conditionalFormatting sqref="P6">
    <cfRule type="expression" priority="11" dxfId="0" stopIfTrue="1">
      <formula>P6&gt;O6</formula>
    </cfRule>
  </conditionalFormatting>
  <conditionalFormatting sqref="P7">
    <cfRule type="expression" priority="10" dxfId="0" stopIfTrue="1">
      <formula>P7&gt;O7</formula>
    </cfRule>
  </conditionalFormatting>
  <conditionalFormatting sqref="P8">
    <cfRule type="expression" priority="9" dxfId="0" stopIfTrue="1">
      <formula>P8&gt;O8</formula>
    </cfRule>
  </conditionalFormatting>
  <conditionalFormatting sqref="P9">
    <cfRule type="expression" priority="8" dxfId="0" stopIfTrue="1">
      <formula>P9&gt;O9</formula>
    </cfRule>
  </conditionalFormatting>
  <conditionalFormatting sqref="P10">
    <cfRule type="expression" priority="7" dxfId="0" stopIfTrue="1">
      <formula>P10&gt;O10</formula>
    </cfRule>
  </conditionalFormatting>
  <conditionalFormatting sqref="P11">
    <cfRule type="expression" priority="6" dxfId="0" stopIfTrue="1">
      <formula>P11&gt;O11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J22:J35 H29:I29 H22:I25 R33:S35 T13:T35 R13:R29 C29:E29 M14:N29 O14:O35 S6:S29 B37:B41 C41:Z41 C37:Z37"/>
    <dataValidation type="custom" allowBlank="1" showInputMessage="1" showErrorMessage="1" sqref="K7 F28 U11:U12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7 F30:F35 K6 P6:P11 U6:U1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T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3.125" style="319" customWidth="1"/>
    <col min="3" max="3" width="13.125" style="319" customWidth="1"/>
    <col min="4" max="4" width="5.75390625" style="319" bestFit="1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4.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4.75390625" style="319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4.87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12109375" style="319" customWidth="1"/>
    <col min="26" max="16384" width="9.00390625" style="319" customWidth="1"/>
  </cols>
  <sheetData>
    <row r="1" spans="7:150" ht="8.25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33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ET2" s="320"/>
    </row>
    <row r="3" spans="2:24" ht="33" customHeight="1">
      <c r="B3" s="5"/>
      <c r="C3" s="5"/>
      <c r="D3" s="5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SUM(O4+O10)</f>
        <v>0</v>
      </c>
      <c r="W3" s="889"/>
      <c r="X3" s="347" t="s">
        <v>2</v>
      </c>
    </row>
    <row r="4" spans="3:18" s="322" customFormat="1" ht="35.25" customHeight="1">
      <c r="C4" s="900" t="s">
        <v>438</v>
      </c>
      <c r="D4" s="900"/>
      <c r="E4" s="900"/>
      <c r="F4" s="901" t="s">
        <v>17</v>
      </c>
      <c r="G4" s="901"/>
      <c r="H4" s="902">
        <f>SUM(E9+J9+O9+T9)</f>
        <v>7400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SUM(F9+K9+P9+U9)</f>
        <v>0</v>
      </c>
      <c r="P4" s="904"/>
      <c r="Q4" s="905" t="s">
        <v>2</v>
      </c>
      <c r="R4" s="905"/>
    </row>
    <row r="5" spans="2:24" ht="19.5" customHeight="1">
      <c r="B5" s="891" t="s">
        <v>278</v>
      </c>
      <c r="C5" s="911"/>
      <c r="D5" s="911"/>
      <c r="E5" s="912"/>
      <c r="F5" s="323" t="s">
        <v>276</v>
      </c>
      <c r="G5" s="891" t="s">
        <v>279</v>
      </c>
      <c r="H5" s="911"/>
      <c r="I5" s="911"/>
      <c r="J5" s="912"/>
      <c r="K5" s="325" t="s">
        <v>276</v>
      </c>
      <c r="L5" s="891" t="s">
        <v>280</v>
      </c>
      <c r="M5" s="911"/>
      <c r="N5" s="911"/>
      <c r="O5" s="911"/>
      <c r="P5" s="343" t="s">
        <v>276</v>
      </c>
      <c r="Q5" s="91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9.5" customHeight="1">
      <c r="B6" s="334"/>
      <c r="C6" s="718" t="s">
        <v>439</v>
      </c>
      <c r="D6" s="618" t="s">
        <v>588</v>
      </c>
      <c r="E6" s="605">
        <v>7050</v>
      </c>
      <c r="F6" s="746"/>
      <c r="G6" s="334"/>
      <c r="H6" s="525"/>
      <c r="I6" s="606"/>
      <c r="J6" s="414"/>
      <c r="K6" s="576"/>
      <c r="L6" s="348"/>
      <c r="M6" s="540"/>
      <c r="N6" s="618"/>
      <c r="O6" s="541"/>
      <c r="P6" s="379"/>
      <c r="Q6" s="348"/>
      <c r="R6" s="506" t="s">
        <v>440</v>
      </c>
      <c r="S6" s="443"/>
      <c r="T6" s="602">
        <v>350</v>
      </c>
      <c r="U6" s="746"/>
      <c r="V6" s="570"/>
      <c r="W6" s="229" t="s">
        <v>598</v>
      </c>
      <c r="X6" s="582"/>
    </row>
    <row r="7" spans="2:24" ht="19.5" customHeight="1">
      <c r="B7" s="338"/>
      <c r="C7" s="519"/>
      <c r="D7" s="521"/>
      <c r="E7" s="478"/>
      <c r="F7" s="749"/>
      <c r="G7" s="338"/>
      <c r="H7" s="490"/>
      <c r="I7" s="491"/>
      <c r="J7" s="418"/>
      <c r="K7" s="341"/>
      <c r="L7" s="338"/>
      <c r="M7" s="504"/>
      <c r="N7" s="505"/>
      <c r="O7" s="381"/>
      <c r="P7" s="378"/>
      <c r="Q7" s="338"/>
      <c r="R7" s="424"/>
      <c r="S7" s="377"/>
      <c r="T7" s="447"/>
      <c r="U7" s="750"/>
      <c r="V7" s="570"/>
      <c r="W7" s="579" t="s">
        <v>709</v>
      </c>
      <c r="X7" s="594"/>
    </row>
    <row r="8" spans="2:24" ht="19.5" customHeight="1">
      <c r="B8" s="334"/>
      <c r="C8" s="719"/>
      <c r="D8" s="720"/>
      <c r="E8" s="601"/>
      <c r="F8" s="380"/>
      <c r="G8" s="334"/>
      <c r="H8" s="412"/>
      <c r="I8" s="413"/>
      <c r="J8" s="507"/>
      <c r="K8" s="356"/>
      <c r="L8" s="334"/>
      <c r="M8" s="438"/>
      <c r="N8" s="439"/>
      <c r="O8" s="266"/>
      <c r="P8" s="379"/>
      <c r="Q8" s="334"/>
      <c r="R8" s="553"/>
      <c r="S8" s="554"/>
      <c r="T8" s="455"/>
      <c r="U8" s="356"/>
      <c r="V8" s="570"/>
      <c r="W8" s="1059" t="s">
        <v>710</v>
      </c>
      <c r="X8" s="1060"/>
    </row>
    <row r="9" spans="2:24" ht="19.5" customHeight="1">
      <c r="B9" s="891" t="s">
        <v>3</v>
      </c>
      <c r="C9" s="911"/>
      <c r="D9" s="911"/>
      <c r="E9" s="355">
        <f>SUM(E6:E7)</f>
        <v>7050</v>
      </c>
      <c r="F9" s="298">
        <f>SUM(F6:F7)</f>
        <v>0</v>
      </c>
      <c r="G9" s="891" t="s">
        <v>3</v>
      </c>
      <c r="H9" s="911"/>
      <c r="I9" s="911"/>
      <c r="J9" s="355">
        <f>SUM(J6:J7)</f>
        <v>0</v>
      </c>
      <c r="K9" s="335">
        <f>SUM(K6:K7)</f>
        <v>0</v>
      </c>
      <c r="L9" s="891" t="s">
        <v>3</v>
      </c>
      <c r="M9" s="911"/>
      <c r="N9" s="912"/>
      <c r="O9" s="265">
        <f>SUM(O6:O7)</f>
        <v>0</v>
      </c>
      <c r="P9" s="376">
        <f>SUM(P6:P7)</f>
        <v>0</v>
      </c>
      <c r="Q9" s="891" t="s">
        <v>3</v>
      </c>
      <c r="R9" s="911"/>
      <c r="S9" s="912"/>
      <c r="T9" s="354">
        <f>SUM(T6:T7)</f>
        <v>350</v>
      </c>
      <c r="U9" s="335">
        <f>SUM(U6:U7)</f>
        <v>0</v>
      </c>
      <c r="V9" s="572"/>
      <c r="W9" s="236" t="s">
        <v>708</v>
      </c>
      <c r="X9" s="230"/>
    </row>
    <row r="10" spans="2:24" ht="30.75" customHeight="1">
      <c r="B10" s="360"/>
      <c r="C10" s="900" t="s">
        <v>441</v>
      </c>
      <c r="D10" s="900"/>
      <c r="E10" s="900"/>
      <c r="F10" s="901" t="s">
        <v>17</v>
      </c>
      <c r="G10" s="901"/>
      <c r="H10" s="902">
        <f>SUM(E23+J23+O23+T23)</f>
        <v>39200</v>
      </c>
      <c r="I10" s="901"/>
      <c r="J10" s="161" t="s">
        <v>2</v>
      </c>
      <c r="K10" s="161" t="s">
        <v>275</v>
      </c>
      <c r="L10" s="162"/>
      <c r="M10" s="163" t="s">
        <v>274</v>
      </c>
      <c r="N10" s="162"/>
      <c r="O10" s="903">
        <f>SUM(F23+K23+P23+U23)</f>
        <v>0</v>
      </c>
      <c r="P10" s="904"/>
      <c r="Q10" s="905" t="s">
        <v>2</v>
      </c>
      <c r="R10" s="905"/>
      <c r="S10" s="320"/>
      <c r="T10" s="326"/>
      <c r="U10" s="327"/>
      <c r="V10" s="320"/>
      <c r="W10" s="321"/>
      <c r="X10" s="321"/>
    </row>
    <row r="11" spans="2:24" ht="19.5" customHeight="1">
      <c r="B11" s="891" t="s">
        <v>278</v>
      </c>
      <c r="C11" s="911"/>
      <c r="D11" s="911"/>
      <c r="E11" s="912"/>
      <c r="F11" s="323" t="s">
        <v>276</v>
      </c>
      <c r="G11" s="891" t="s">
        <v>279</v>
      </c>
      <c r="H11" s="911"/>
      <c r="I11" s="911"/>
      <c r="J11" s="912"/>
      <c r="K11" s="325" t="s">
        <v>276</v>
      </c>
      <c r="L11" s="891" t="s">
        <v>280</v>
      </c>
      <c r="M11" s="911"/>
      <c r="N11" s="911"/>
      <c r="O11" s="911"/>
      <c r="P11" s="343" t="s">
        <v>276</v>
      </c>
      <c r="Q11" s="911" t="s">
        <v>277</v>
      </c>
      <c r="R11" s="911"/>
      <c r="S11" s="911"/>
      <c r="T11" s="912"/>
      <c r="U11" s="325" t="s">
        <v>276</v>
      </c>
      <c r="V11" s="891" t="s">
        <v>581</v>
      </c>
      <c r="W11" s="911"/>
      <c r="X11" s="892"/>
    </row>
    <row r="12" spans="2:24" ht="19.5" customHeight="1">
      <c r="B12" s="334"/>
      <c r="C12" s="721" t="s">
        <v>442</v>
      </c>
      <c r="D12" s="722" t="s">
        <v>774</v>
      </c>
      <c r="E12" s="786">
        <v>12200</v>
      </c>
      <c r="F12" s="746"/>
      <c r="G12" s="334"/>
      <c r="H12" s="513"/>
      <c r="I12" s="614"/>
      <c r="J12" s="478"/>
      <c r="K12" s="745"/>
      <c r="L12" s="367"/>
      <c r="M12" s="525" t="s">
        <v>442</v>
      </c>
      <c r="N12" s="584"/>
      <c r="O12" s="597">
        <v>2000</v>
      </c>
      <c r="P12" s="746"/>
      <c r="Q12" s="321"/>
      <c r="R12" s="525" t="s">
        <v>442</v>
      </c>
      <c r="S12" s="532"/>
      <c r="T12" s="598">
        <v>850</v>
      </c>
      <c r="U12" s="746"/>
      <c r="V12" s="570"/>
      <c r="W12" s="229" t="s">
        <v>599</v>
      </c>
      <c r="X12" s="571"/>
    </row>
    <row r="13" spans="2:24" ht="19.5" customHeight="1">
      <c r="B13" s="338"/>
      <c r="C13" s="513" t="s">
        <v>443</v>
      </c>
      <c r="D13" s="614" t="s">
        <v>775</v>
      </c>
      <c r="E13" s="535">
        <v>4850</v>
      </c>
      <c r="F13" s="747"/>
      <c r="G13" s="338"/>
      <c r="H13" s="513"/>
      <c r="I13" s="614"/>
      <c r="J13" s="478"/>
      <c r="K13" s="565"/>
      <c r="L13" s="362"/>
      <c r="M13" s="511" t="s">
        <v>443</v>
      </c>
      <c r="N13" s="585"/>
      <c r="O13" s="535">
        <v>550</v>
      </c>
      <c r="P13" s="747"/>
      <c r="Q13" s="339"/>
      <c r="R13" s="511" t="s">
        <v>446</v>
      </c>
      <c r="S13" s="457"/>
      <c r="T13" s="478">
        <v>300</v>
      </c>
      <c r="U13" s="747"/>
      <c r="V13" s="570"/>
      <c r="W13" s="579" t="s">
        <v>783</v>
      </c>
      <c r="X13" s="571"/>
    </row>
    <row r="14" spans="2:24" ht="19.5" customHeight="1">
      <c r="B14" s="577" t="s">
        <v>584</v>
      </c>
      <c r="C14" s="513" t="s">
        <v>444</v>
      </c>
      <c r="D14" s="614" t="s">
        <v>580</v>
      </c>
      <c r="E14" s="535">
        <v>3900</v>
      </c>
      <c r="F14" s="747"/>
      <c r="G14" s="338"/>
      <c r="H14" s="511"/>
      <c r="I14" s="607"/>
      <c r="J14" s="418"/>
      <c r="K14" s="341"/>
      <c r="L14" s="362"/>
      <c r="M14" s="510" t="s">
        <v>452</v>
      </c>
      <c r="N14" s="583"/>
      <c r="O14" s="639">
        <v>400</v>
      </c>
      <c r="P14" s="747"/>
      <c r="Q14" s="339"/>
      <c r="R14" s="510" t="s">
        <v>452</v>
      </c>
      <c r="S14" s="456"/>
      <c r="T14" s="601">
        <v>150</v>
      </c>
      <c r="U14" s="747"/>
      <c r="V14" s="570"/>
      <c r="W14" s="320" t="s">
        <v>795</v>
      </c>
      <c r="X14" s="571"/>
    </row>
    <row r="15" spans="2:24" ht="19.5" customHeight="1">
      <c r="B15" s="338"/>
      <c r="C15" s="513" t="s">
        <v>445</v>
      </c>
      <c r="D15" s="614" t="s">
        <v>580</v>
      </c>
      <c r="E15" s="535">
        <v>1150</v>
      </c>
      <c r="F15" s="747"/>
      <c r="G15" s="338"/>
      <c r="H15" s="511"/>
      <c r="I15" s="607"/>
      <c r="J15" s="426"/>
      <c r="K15" s="341"/>
      <c r="L15" s="362"/>
      <c r="M15" s="511" t="s">
        <v>453</v>
      </c>
      <c r="N15" s="607"/>
      <c r="O15" s="449">
        <v>250</v>
      </c>
      <c r="P15" s="747"/>
      <c r="Q15" s="339"/>
      <c r="R15" s="511" t="s">
        <v>627</v>
      </c>
      <c r="S15" s="357"/>
      <c r="T15" s="458">
        <v>950</v>
      </c>
      <c r="U15" s="747"/>
      <c r="V15" s="570"/>
      <c r="W15" s="579" t="s">
        <v>600</v>
      </c>
      <c r="X15" s="571"/>
    </row>
    <row r="16" spans="2:24" ht="19.5" customHeight="1">
      <c r="B16" s="334"/>
      <c r="C16" s="542" t="s">
        <v>447</v>
      </c>
      <c r="D16" s="614" t="s">
        <v>580</v>
      </c>
      <c r="E16" s="517">
        <v>4900</v>
      </c>
      <c r="F16" s="747"/>
      <c r="G16" s="334"/>
      <c r="H16" s="510"/>
      <c r="I16" s="619"/>
      <c r="J16" s="498"/>
      <c r="K16" s="379"/>
      <c r="L16" s="334"/>
      <c r="M16" s="512"/>
      <c r="N16" s="642"/>
      <c r="O16" s="639"/>
      <c r="P16" s="643"/>
      <c r="Q16" s="334"/>
      <c r="R16" s="531" t="s">
        <v>454</v>
      </c>
      <c r="S16" s="339"/>
      <c r="T16" s="359">
        <v>250</v>
      </c>
      <c r="U16" s="747"/>
      <c r="V16" s="570"/>
      <c r="W16" s="229"/>
      <c r="X16" s="571"/>
    </row>
    <row r="17" spans="2:24" ht="19.5" customHeight="1">
      <c r="B17" s="338"/>
      <c r="C17" s="513" t="s">
        <v>448</v>
      </c>
      <c r="D17" s="614" t="s">
        <v>588</v>
      </c>
      <c r="E17" s="478">
        <v>1450</v>
      </c>
      <c r="F17" s="747"/>
      <c r="G17" s="338"/>
      <c r="H17" s="511"/>
      <c r="I17" s="607"/>
      <c r="J17" s="445"/>
      <c r="K17" s="378"/>
      <c r="L17" s="338"/>
      <c r="M17" s="513"/>
      <c r="N17" s="614"/>
      <c r="O17" s="449"/>
      <c r="P17" s="565"/>
      <c r="Q17" s="338"/>
      <c r="R17" s="513"/>
      <c r="S17" s="357"/>
      <c r="T17" s="458"/>
      <c r="U17" s="752"/>
      <c r="V17" s="570"/>
      <c r="W17" s="229"/>
      <c r="X17" s="571"/>
    </row>
    <row r="18" spans="2:24" ht="19.5" customHeight="1">
      <c r="B18" s="338"/>
      <c r="C18" s="513" t="s">
        <v>449</v>
      </c>
      <c r="D18" s="614" t="s">
        <v>588</v>
      </c>
      <c r="E18" s="478">
        <v>1350</v>
      </c>
      <c r="F18" s="747"/>
      <c r="G18" s="338"/>
      <c r="H18" s="511"/>
      <c r="I18" s="607"/>
      <c r="J18" s="445"/>
      <c r="K18" s="378"/>
      <c r="L18" s="338"/>
      <c r="M18" s="513"/>
      <c r="N18" s="614"/>
      <c r="O18" s="449"/>
      <c r="P18" s="565"/>
      <c r="Q18" s="338"/>
      <c r="R18" s="513"/>
      <c r="S18" s="357"/>
      <c r="T18" s="458"/>
      <c r="U18" s="565"/>
      <c r="V18" s="570"/>
      <c r="W18" s="229"/>
      <c r="X18" s="571"/>
    </row>
    <row r="19" spans="2:24" ht="19.5" customHeight="1">
      <c r="B19" s="338"/>
      <c r="C19" s="513" t="s">
        <v>450</v>
      </c>
      <c r="D19" s="614" t="s">
        <v>580</v>
      </c>
      <c r="E19" s="478">
        <v>2050</v>
      </c>
      <c r="F19" s="747"/>
      <c r="G19" s="338"/>
      <c r="H19" s="511"/>
      <c r="I19" s="607"/>
      <c r="J19" s="445"/>
      <c r="K19" s="378"/>
      <c r="L19" s="338"/>
      <c r="M19" s="513"/>
      <c r="N19" s="614"/>
      <c r="O19" s="449"/>
      <c r="P19" s="565"/>
      <c r="Q19" s="338"/>
      <c r="R19" s="513"/>
      <c r="S19" s="357"/>
      <c r="T19" s="458"/>
      <c r="U19" s="565"/>
      <c r="V19" s="570"/>
      <c r="W19" s="229"/>
      <c r="X19" s="571"/>
    </row>
    <row r="20" spans="2:24" ht="19.5" customHeight="1">
      <c r="B20" s="338"/>
      <c r="C20" s="513" t="s">
        <v>451</v>
      </c>
      <c r="D20" s="614" t="s">
        <v>588</v>
      </c>
      <c r="E20" s="478">
        <v>1650</v>
      </c>
      <c r="F20" s="747"/>
      <c r="G20" s="338"/>
      <c r="H20" s="511"/>
      <c r="I20" s="607"/>
      <c r="J20" s="445"/>
      <c r="K20" s="378"/>
      <c r="L20" s="338"/>
      <c r="M20" s="511"/>
      <c r="N20" s="607"/>
      <c r="O20" s="447"/>
      <c r="P20" s="341"/>
      <c r="Q20" s="338"/>
      <c r="R20" s="542"/>
      <c r="S20" s="339"/>
      <c r="T20" s="359"/>
      <c r="U20" s="565"/>
      <c r="V20" s="570"/>
      <c r="W20" s="229"/>
      <c r="X20" s="571"/>
    </row>
    <row r="21" spans="2:24" ht="19.5" customHeight="1">
      <c r="B21" s="338"/>
      <c r="C21" s="511"/>
      <c r="D21" s="417"/>
      <c r="E21" s="535"/>
      <c r="F21" s="753"/>
      <c r="G21" s="338"/>
      <c r="H21" s="513"/>
      <c r="I21" s="484"/>
      <c r="J21" s="548"/>
      <c r="K21" s="378"/>
      <c r="L21" s="338"/>
      <c r="M21" s="513"/>
      <c r="N21" s="487"/>
      <c r="O21" s="449"/>
      <c r="P21" s="341"/>
      <c r="Q21" s="338"/>
      <c r="R21" s="513"/>
      <c r="S21" s="339"/>
      <c r="T21" s="359"/>
      <c r="U21" s="341"/>
      <c r="V21" s="570"/>
      <c r="W21" s="229"/>
      <c r="X21" s="571"/>
    </row>
    <row r="22" spans="2:24" ht="19.5" customHeight="1">
      <c r="B22" s="333"/>
      <c r="C22" s="337"/>
      <c r="D22" s="171"/>
      <c r="E22" s="364"/>
      <c r="F22" s="366"/>
      <c r="G22" s="333"/>
      <c r="H22" s="171"/>
      <c r="I22" s="171"/>
      <c r="J22" s="364"/>
      <c r="K22" s="372"/>
      <c r="L22" s="333"/>
      <c r="M22" s="171"/>
      <c r="N22" s="586"/>
      <c r="O22" s="368"/>
      <c r="P22" s="336"/>
      <c r="Q22" s="333"/>
      <c r="R22" s="171"/>
      <c r="S22" s="324"/>
      <c r="T22" s="346"/>
      <c r="U22" s="336"/>
      <c r="V22" s="570"/>
      <c r="W22" s="229"/>
      <c r="X22" s="571"/>
    </row>
    <row r="23" spans="2:24" ht="19.5" customHeight="1">
      <c r="B23" s="886" t="s">
        <v>3</v>
      </c>
      <c r="C23" s="913"/>
      <c r="D23" s="913"/>
      <c r="E23" s="364">
        <f>SUM(E12:E22)</f>
        <v>33500</v>
      </c>
      <c r="F23" s="366">
        <f>SUM(F12:F22)</f>
        <v>0</v>
      </c>
      <c r="G23" s="886" t="s">
        <v>3</v>
      </c>
      <c r="H23" s="913"/>
      <c r="I23" s="913"/>
      <c r="J23" s="364">
        <f>SUM(J12:J22)</f>
        <v>0</v>
      </c>
      <c r="K23" s="372">
        <f>SUM(K12:K22)</f>
        <v>0</v>
      </c>
      <c r="L23" s="886" t="s">
        <v>3</v>
      </c>
      <c r="M23" s="913"/>
      <c r="N23" s="914"/>
      <c r="O23" s="365">
        <f>SUM(O12:O22)</f>
        <v>3200</v>
      </c>
      <c r="P23" s="336">
        <f>SUM(P12:P22)</f>
        <v>0</v>
      </c>
      <c r="Q23" s="886" t="s">
        <v>3</v>
      </c>
      <c r="R23" s="913"/>
      <c r="S23" s="913"/>
      <c r="T23" s="342">
        <f>SUM(T12:T22)</f>
        <v>2500</v>
      </c>
      <c r="U23" s="336">
        <f>SUM(U12:U22)</f>
        <v>0</v>
      </c>
      <c r="V23" s="572"/>
      <c r="W23" s="236"/>
      <c r="X23" s="573"/>
    </row>
    <row r="24" spans="2:30" s="4" customFormat="1" ht="13.5" customHeight="1">
      <c r="B24" s="229" t="s">
        <v>778</v>
      </c>
      <c r="C24" s="169"/>
      <c r="D24" s="1"/>
      <c r="E24" s="756"/>
      <c r="F24" s="757"/>
      <c r="G24" s="1"/>
      <c r="H24" s="1"/>
      <c r="I24" s="1"/>
      <c r="J24" s="756"/>
      <c r="K24" s="758"/>
      <c r="L24" s="1"/>
      <c r="M24" s="1"/>
      <c r="N24" s="1"/>
      <c r="O24" s="756"/>
      <c r="P24" s="759"/>
      <c r="Q24" s="1"/>
      <c r="R24" s="1"/>
      <c r="S24" s="1"/>
      <c r="T24" s="756"/>
      <c r="U24" s="758"/>
      <c r="V24" s="1"/>
      <c r="W24" s="1"/>
      <c r="X24" s="1"/>
      <c r="Y24" s="756"/>
      <c r="Z24" s="759"/>
      <c r="AA24" s="761"/>
      <c r="AB24" s="762"/>
      <c r="AC24" s="755"/>
      <c r="AD24" s="761"/>
    </row>
    <row r="25" spans="2:29" s="4" customFormat="1" ht="14.25" customHeight="1">
      <c r="B25" s="879" t="s">
        <v>780</v>
      </c>
      <c r="C25" s="880"/>
      <c r="D25" s="880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727"/>
      <c r="Z25" s="727"/>
      <c r="AA25" s="727"/>
      <c r="AB25" s="727"/>
      <c r="AC25" s="727"/>
    </row>
    <row r="26" spans="2:29" s="4" customFormat="1" ht="14.25" customHeight="1">
      <c r="B26" s="879" t="s">
        <v>776</v>
      </c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  <c r="R26" s="880"/>
      <c r="S26" s="880"/>
      <c r="T26" s="880"/>
      <c r="U26" s="880"/>
      <c r="V26" s="880"/>
      <c r="W26" s="880"/>
      <c r="X26" s="880"/>
      <c r="Y26" s="727"/>
      <c r="Z26" s="727"/>
      <c r="AA26" s="727"/>
      <c r="AB26" s="727"/>
      <c r="AC26" s="727"/>
    </row>
    <row r="27" spans="2:29" s="4" customFormat="1" ht="13.5">
      <c r="B27" s="879" t="s">
        <v>777</v>
      </c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923"/>
      <c r="X27" s="923"/>
      <c r="Y27" s="727"/>
      <c r="Z27" s="727"/>
      <c r="AA27" s="727"/>
      <c r="AB27" s="727"/>
      <c r="AC27" s="727"/>
    </row>
    <row r="28" spans="2:26" s="4" customFormat="1" ht="8.25" customHeight="1">
      <c r="B28" s="229"/>
      <c r="C28" s="1"/>
      <c r="D28" s="1"/>
      <c r="E28" s="756"/>
      <c r="F28" s="757"/>
      <c r="G28" s="1"/>
      <c r="H28" s="1"/>
      <c r="I28" s="1"/>
      <c r="J28" s="756"/>
      <c r="K28" s="758"/>
      <c r="L28" s="1"/>
      <c r="M28" s="1"/>
      <c r="N28" s="1"/>
      <c r="O28" s="756"/>
      <c r="P28" s="759"/>
      <c r="Q28" s="1"/>
      <c r="R28" s="1"/>
      <c r="S28" s="1"/>
      <c r="T28" s="756"/>
      <c r="U28" s="758"/>
      <c r="V28" s="1"/>
      <c r="W28" s="1"/>
      <c r="X28" s="1"/>
      <c r="Y28" s="756"/>
      <c r="Z28" s="759"/>
    </row>
    <row r="29" spans="2:24" ht="19.5" customHeight="1">
      <c r="B29" s="319" t="s">
        <v>630</v>
      </c>
      <c r="C29" s="320"/>
      <c r="E29" s="320"/>
      <c r="F29" s="320"/>
      <c r="J29" s="320"/>
      <c r="K29" s="320"/>
      <c r="M29" s="320"/>
      <c r="O29" s="320"/>
      <c r="P29" s="320"/>
      <c r="R29" s="321"/>
      <c r="T29" s="326"/>
      <c r="U29" s="327"/>
      <c r="W29" s="852" t="str">
        <f>'三河集計表'!O31</f>
        <v>（2020年8月現在）</v>
      </c>
      <c r="X29" s="853"/>
    </row>
    <row r="30" spans="3:23" ht="6.75" customHeight="1">
      <c r="C30" s="321"/>
      <c r="W30" s="328"/>
    </row>
  </sheetData>
  <sheetProtection password="CCCF" sheet="1" selectLockedCells="1"/>
  <mergeCells count="45">
    <mergeCell ref="V11:X11"/>
    <mergeCell ref="W29:X29"/>
    <mergeCell ref="W8:X8"/>
    <mergeCell ref="Q23:S23"/>
    <mergeCell ref="B25:X25"/>
    <mergeCell ref="B26:X26"/>
    <mergeCell ref="B27:X27"/>
    <mergeCell ref="B23:D23"/>
    <mergeCell ref="Q11:T11"/>
    <mergeCell ref="G5:J5"/>
    <mergeCell ref="G23:I23"/>
    <mergeCell ref="G9:I9"/>
    <mergeCell ref="L9:N9"/>
    <mergeCell ref="B9:D9"/>
    <mergeCell ref="B5:E5"/>
    <mergeCell ref="B11:E11"/>
    <mergeCell ref="G11:J11"/>
    <mergeCell ref="L11:O11"/>
    <mergeCell ref="G3:L3"/>
    <mergeCell ref="L5:O5"/>
    <mergeCell ref="T3:U3"/>
    <mergeCell ref="L23:N23"/>
    <mergeCell ref="Q9:S9"/>
    <mergeCell ref="C10:E10"/>
    <mergeCell ref="F10:G10"/>
    <mergeCell ref="H10:I10"/>
    <mergeCell ref="O10:P10"/>
    <mergeCell ref="Q10:R10"/>
    <mergeCell ref="O2:S2"/>
    <mergeCell ref="V5:X5"/>
    <mergeCell ref="O3:S3"/>
    <mergeCell ref="V3:W3"/>
    <mergeCell ref="O4:P4"/>
    <mergeCell ref="Q4:R4"/>
    <mergeCell ref="Q5:T5"/>
    <mergeCell ref="E3:F3"/>
    <mergeCell ref="M3:N3"/>
    <mergeCell ref="T2:U2"/>
    <mergeCell ref="V2:X2"/>
    <mergeCell ref="G2:L2"/>
    <mergeCell ref="H4:I4"/>
    <mergeCell ref="C4:E4"/>
    <mergeCell ref="F4:G4"/>
    <mergeCell ref="E2:F2"/>
    <mergeCell ref="M2:N2"/>
  </mergeCells>
  <conditionalFormatting sqref="F6">
    <cfRule type="expression" priority="20" dxfId="0" stopIfTrue="1">
      <formula>F6&gt;E6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17">
    <cfRule type="expression" priority="14" dxfId="0" stopIfTrue="1">
      <formula>F17&gt;E17</formula>
    </cfRule>
  </conditionalFormatting>
  <conditionalFormatting sqref="F18">
    <cfRule type="expression" priority="13" dxfId="0" stopIfTrue="1">
      <formula>F18&gt;E18</formula>
    </cfRule>
  </conditionalFormatting>
  <conditionalFormatting sqref="F19">
    <cfRule type="expression" priority="12" dxfId="0" stopIfTrue="1">
      <formula>F19&gt;E19</formula>
    </cfRule>
  </conditionalFormatting>
  <conditionalFormatting sqref="F20">
    <cfRule type="expression" priority="11" dxfId="0" stopIfTrue="1">
      <formula>F20&gt;E20</formula>
    </cfRule>
  </conditionalFormatting>
  <conditionalFormatting sqref="P12">
    <cfRule type="expression" priority="10" dxfId="0" stopIfTrue="1">
      <formula>P12&gt;O12</formula>
    </cfRule>
  </conditionalFormatting>
  <conditionalFormatting sqref="P13">
    <cfRule type="expression" priority="9" dxfId="0" stopIfTrue="1">
      <formula>P13&gt;O13</formula>
    </cfRule>
  </conditionalFormatting>
  <conditionalFormatting sqref="P14">
    <cfRule type="expression" priority="8" dxfId="0" stopIfTrue="1">
      <formula>P14&gt;O14</formula>
    </cfRule>
  </conditionalFormatting>
  <conditionalFormatting sqref="P15">
    <cfRule type="expression" priority="7" dxfId="0" stopIfTrue="1">
      <formula>P15&gt;O15</formula>
    </cfRule>
  </conditionalFormatting>
  <conditionalFormatting sqref="U6">
    <cfRule type="expression" priority="6" dxfId="0" stopIfTrue="1">
      <formula>U6&gt;T6</formula>
    </cfRule>
  </conditionalFormatting>
  <conditionalFormatting sqref="U12">
    <cfRule type="expression" priority="5" dxfId="0" stopIfTrue="1">
      <formula>U12&gt;T12</formula>
    </cfRule>
  </conditionalFormatting>
  <conditionalFormatting sqref="U13">
    <cfRule type="expression" priority="4" dxfId="0" stopIfTrue="1">
      <formula>U13&gt;T13</formula>
    </cfRule>
  </conditionalFormatting>
  <conditionalFormatting sqref="U14">
    <cfRule type="expression" priority="3" dxfId="0" stopIfTrue="1">
      <formula>U14&gt;T14</formula>
    </cfRule>
  </conditionalFormatting>
  <conditionalFormatting sqref="U15">
    <cfRule type="expression" priority="2" dxfId="0" stopIfTrue="1">
      <formula>U15&gt;T15</formula>
    </cfRule>
  </conditionalFormatting>
  <conditionalFormatting sqref="U16">
    <cfRule type="expression" priority="1" dxfId="0" stopIfTrue="1">
      <formula>U16&gt;T16</formula>
    </cfRule>
  </conditionalFormatting>
  <dataValidations count="3">
    <dataValidation operator="lessThanOrEqual" allowBlank="1" showInputMessage="1" showErrorMessage="1" sqref="O16 S14:T14 O6 R6:T6 J6:J8 H7:I8 E6:E8 C7:D8 O14 B24:B28 C28:Z28 C24:Z24"/>
    <dataValidation type="custom" allowBlank="1" showInputMessage="1" showErrorMessage="1" sqref="K12">
      <formula1>AND(K12&lt;=J12,MOD(K12,50)=0)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 F12:F20 P12:P15 U6 U12:U16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T4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3.125" style="319" customWidth="1"/>
    <col min="3" max="3" width="13.125" style="319" customWidth="1"/>
    <col min="4" max="4" width="4.75390625" style="319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4.75390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5.125" style="319" bestFit="1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4.87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12109375" style="319" customWidth="1"/>
    <col min="26" max="16384" width="9.00390625" style="319" customWidth="1"/>
  </cols>
  <sheetData>
    <row r="1" spans="7:150" ht="9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33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ET2" s="320"/>
    </row>
    <row r="3" spans="2:24" ht="33" customHeight="1">
      <c r="B3" s="5"/>
      <c r="C3" s="5"/>
      <c r="D3" s="5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SUM(O4+O11)</f>
        <v>0</v>
      </c>
      <c r="W3" s="889"/>
      <c r="X3" s="347" t="s">
        <v>2</v>
      </c>
    </row>
    <row r="4" spans="3:18" s="322" customFormat="1" ht="30" customHeight="1">
      <c r="C4" s="900" t="s">
        <v>455</v>
      </c>
      <c r="D4" s="900"/>
      <c r="E4" s="900"/>
      <c r="F4" s="901" t="s">
        <v>17</v>
      </c>
      <c r="G4" s="901"/>
      <c r="H4" s="902">
        <f>SUM(E10+J10+O10+T10)</f>
        <v>19350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SUM(F10+K10+P10+U10)</f>
        <v>0</v>
      </c>
      <c r="P4" s="904"/>
      <c r="Q4" s="905" t="s">
        <v>2</v>
      </c>
      <c r="R4" s="905"/>
    </row>
    <row r="5" spans="2:24" ht="17.25" customHeight="1">
      <c r="B5" s="891" t="s">
        <v>278</v>
      </c>
      <c r="C5" s="911"/>
      <c r="D5" s="911"/>
      <c r="E5" s="912"/>
      <c r="F5" s="325" t="s">
        <v>276</v>
      </c>
      <c r="G5" s="911" t="s">
        <v>279</v>
      </c>
      <c r="H5" s="911"/>
      <c r="I5" s="911"/>
      <c r="J5" s="912"/>
      <c r="K5" s="323" t="s">
        <v>276</v>
      </c>
      <c r="L5" s="891" t="s">
        <v>280</v>
      </c>
      <c r="M5" s="911"/>
      <c r="N5" s="911"/>
      <c r="O5" s="911"/>
      <c r="P5" s="343" t="s">
        <v>276</v>
      </c>
      <c r="Q5" s="91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7.25" customHeight="1">
      <c r="B6" s="578" t="s">
        <v>773</v>
      </c>
      <c r="C6" s="540" t="s">
        <v>457</v>
      </c>
      <c r="D6" s="618" t="s">
        <v>588</v>
      </c>
      <c r="E6" s="598">
        <v>17000</v>
      </c>
      <c r="F6" s="746"/>
      <c r="G6" s="321"/>
      <c r="H6" s="525"/>
      <c r="I6" s="606"/>
      <c r="J6" s="414"/>
      <c r="K6" s="299"/>
      <c r="L6" s="348"/>
      <c r="M6" s="506" t="s">
        <v>457</v>
      </c>
      <c r="N6" s="574"/>
      <c r="O6" s="638">
        <v>1850</v>
      </c>
      <c r="P6" s="746"/>
      <c r="Q6" s="348"/>
      <c r="R6" s="525" t="s">
        <v>458</v>
      </c>
      <c r="S6" s="443"/>
      <c r="T6" s="602">
        <v>150</v>
      </c>
      <c r="U6" s="746"/>
      <c r="V6" s="570"/>
      <c r="W6" s="229" t="s">
        <v>602</v>
      </c>
      <c r="X6" s="571"/>
    </row>
    <row r="7" spans="2:24" ht="17.25" customHeight="1">
      <c r="B7" s="577"/>
      <c r="C7" s="513"/>
      <c r="D7" s="614"/>
      <c r="E7" s="478"/>
      <c r="F7" s="751"/>
      <c r="G7" s="339"/>
      <c r="H7" s="511"/>
      <c r="I7" s="607"/>
      <c r="J7" s="418"/>
      <c r="K7" s="344"/>
      <c r="L7" s="338"/>
      <c r="M7" s="511"/>
      <c r="N7" s="607"/>
      <c r="O7" s="460"/>
      <c r="P7" s="751"/>
      <c r="Q7" s="338"/>
      <c r="R7" s="511" t="s">
        <v>459</v>
      </c>
      <c r="S7" s="457"/>
      <c r="T7" s="488">
        <v>250</v>
      </c>
      <c r="U7" s="747"/>
      <c r="V7" s="570"/>
      <c r="W7" s="579" t="s">
        <v>603</v>
      </c>
      <c r="X7" s="571"/>
    </row>
    <row r="8" spans="2:24" ht="17.25" customHeight="1">
      <c r="B8" s="338"/>
      <c r="C8" s="738"/>
      <c r="D8" s="484"/>
      <c r="E8" s="478"/>
      <c r="F8" s="341"/>
      <c r="G8" s="339"/>
      <c r="H8" s="475"/>
      <c r="I8" s="484"/>
      <c r="J8" s="478"/>
      <c r="K8" s="344"/>
      <c r="L8" s="338"/>
      <c r="M8" s="475"/>
      <c r="N8" s="487"/>
      <c r="O8" s="480"/>
      <c r="P8" s="378"/>
      <c r="Q8" s="338"/>
      <c r="R8" s="511" t="s">
        <v>565</v>
      </c>
      <c r="S8" s="487"/>
      <c r="T8" s="488">
        <v>100</v>
      </c>
      <c r="U8" s="747"/>
      <c r="V8" s="570"/>
      <c r="W8" s="579" t="s">
        <v>784</v>
      </c>
      <c r="X8" s="571"/>
    </row>
    <row r="9" spans="2:24" ht="17.25" customHeight="1">
      <c r="B9" s="333"/>
      <c r="C9" s="739"/>
      <c r="D9" s="466"/>
      <c r="E9" s="464"/>
      <c r="F9" s="336"/>
      <c r="G9" s="324"/>
      <c r="H9" s="465"/>
      <c r="I9" s="466"/>
      <c r="J9" s="464"/>
      <c r="K9" s="331"/>
      <c r="L9" s="333"/>
      <c r="M9" s="465"/>
      <c r="N9" s="467"/>
      <c r="O9" s="468"/>
      <c r="P9" s="372"/>
      <c r="Q9" s="333"/>
      <c r="R9" s="465"/>
      <c r="S9" s="467"/>
      <c r="T9" s="469"/>
      <c r="U9" s="336"/>
      <c r="V9" s="570"/>
      <c r="W9" s="229"/>
      <c r="X9" s="571"/>
    </row>
    <row r="10" spans="2:24" ht="17.25" customHeight="1">
      <c r="B10" s="891" t="s">
        <v>3</v>
      </c>
      <c r="C10" s="911"/>
      <c r="D10" s="911"/>
      <c r="E10" s="355">
        <f>SUM(E6:E7)</f>
        <v>17000</v>
      </c>
      <c r="F10" s="335">
        <f>SUM(F6:F7)</f>
        <v>0</v>
      </c>
      <c r="G10" s="911" t="s">
        <v>3</v>
      </c>
      <c r="H10" s="911"/>
      <c r="I10" s="911"/>
      <c r="J10" s="355"/>
      <c r="K10" s="298"/>
      <c r="L10" s="891" t="s">
        <v>3</v>
      </c>
      <c r="M10" s="911"/>
      <c r="N10" s="912"/>
      <c r="O10" s="265">
        <f>SUM(O6:O7)</f>
        <v>1850</v>
      </c>
      <c r="P10" s="376">
        <f>SUM(P6:P7)</f>
        <v>0</v>
      </c>
      <c r="Q10" s="891" t="s">
        <v>3</v>
      </c>
      <c r="R10" s="911"/>
      <c r="S10" s="912"/>
      <c r="T10" s="354">
        <f>SUM(T6:T9)</f>
        <v>500</v>
      </c>
      <c r="U10" s="335">
        <f>SUM(U6:U9)</f>
        <v>0</v>
      </c>
      <c r="V10" s="572"/>
      <c r="W10" s="236" t="s">
        <v>785</v>
      </c>
      <c r="X10" s="573"/>
    </row>
    <row r="11" spans="2:47" ht="25.5" customHeight="1">
      <c r="B11" s="320"/>
      <c r="C11" s="900" t="s">
        <v>456</v>
      </c>
      <c r="D11" s="900"/>
      <c r="E11" s="900"/>
      <c r="F11" s="901" t="s">
        <v>17</v>
      </c>
      <c r="G11" s="901"/>
      <c r="H11" s="902">
        <f>SUM(E34+J34+O34+T34)</f>
        <v>46250</v>
      </c>
      <c r="I11" s="901"/>
      <c r="J11" s="161" t="s">
        <v>2</v>
      </c>
      <c r="K11" s="161" t="s">
        <v>275</v>
      </c>
      <c r="L11" s="162"/>
      <c r="M11" s="163" t="s">
        <v>274</v>
      </c>
      <c r="N11" s="162"/>
      <c r="O11" s="903">
        <f>SUM(F34+K34+P34+U34)</f>
        <v>0</v>
      </c>
      <c r="P11" s="904"/>
      <c r="Q11" s="905" t="s">
        <v>2</v>
      </c>
      <c r="R11" s="905"/>
      <c r="S11" s="320"/>
      <c r="T11" s="327"/>
      <c r="U11" s="327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</row>
    <row r="12" spans="2:24" ht="17.25" customHeight="1">
      <c r="B12" s="891" t="s">
        <v>278</v>
      </c>
      <c r="C12" s="911"/>
      <c r="D12" s="911"/>
      <c r="E12" s="911"/>
      <c r="F12" s="343" t="s">
        <v>276</v>
      </c>
      <c r="G12" s="911" t="s">
        <v>279</v>
      </c>
      <c r="H12" s="911"/>
      <c r="I12" s="911"/>
      <c r="J12" s="911"/>
      <c r="K12" s="350" t="s">
        <v>276</v>
      </c>
      <c r="L12" s="891" t="s">
        <v>280</v>
      </c>
      <c r="M12" s="911"/>
      <c r="N12" s="911"/>
      <c r="O12" s="912"/>
      <c r="P12" s="325" t="s">
        <v>276</v>
      </c>
      <c r="Q12" s="891" t="s">
        <v>277</v>
      </c>
      <c r="R12" s="911"/>
      <c r="S12" s="911"/>
      <c r="T12" s="912"/>
      <c r="U12" s="325" t="s">
        <v>276</v>
      </c>
      <c r="V12" s="891" t="s">
        <v>581</v>
      </c>
      <c r="W12" s="911"/>
      <c r="X12" s="892"/>
    </row>
    <row r="13" spans="2:24" ht="17.25" customHeight="1">
      <c r="B13" s="578"/>
      <c r="C13" s="540" t="s">
        <v>467</v>
      </c>
      <c r="D13" s="618" t="s">
        <v>601</v>
      </c>
      <c r="E13" s="597">
        <v>7000</v>
      </c>
      <c r="F13" s="746"/>
      <c r="G13" s="321"/>
      <c r="H13" s="510"/>
      <c r="I13" s="609"/>
      <c r="J13" s="441"/>
      <c r="K13" s="442"/>
      <c r="L13" s="348"/>
      <c r="M13" s="506" t="s">
        <v>479</v>
      </c>
      <c r="N13" s="587"/>
      <c r="O13" s="602">
        <v>350</v>
      </c>
      <c r="P13" s="746"/>
      <c r="Q13" s="334"/>
      <c r="R13" s="525" t="s">
        <v>484</v>
      </c>
      <c r="S13" s="320"/>
      <c r="T13" s="789">
        <v>450</v>
      </c>
      <c r="U13" s="746"/>
      <c r="V13" s="570"/>
      <c r="W13" s="320"/>
      <c r="X13" s="571"/>
    </row>
    <row r="14" spans="2:24" ht="17.25" customHeight="1">
      <c r="B14" s="577"/>
      <c r="C14" s="513" t="s">
        <v>468</v>
      </c>
      <c r="D14" s="614" t="s">
        <v>580</v>
      </c>
      <c r="E14" s="535">
        <v>1100</v>
      </c>
      <c r="F14" s="747"/>
      <c r="G14" s="339"/>
      <c r="H14" s="511"/>
      <c r="I14" s="610"/>
      <c r="J14" s="445"/>
      <c r="K14" s="371"/>
      <c r="L14" s="338"/>
      <c r="M14" s="511" t="s">
        <v>480</v>
      </c>
      <c r="N14" s="431"/>
      <c r="O14" s="635">
        <v>400</v>
      </c>
      <c r="P14" s="747"/>
      <c r="Q14" s="338"/>
      <c r="R14" s="511" t="s">
        <v>485</v>
      </c>
      <c r="S14" s="339"/>
      <c r="T14" s="359">
        <v>300</v>
      </c>
      <c r="U14" s="747"/>
      <c r="V14" s="570"/>
      <c r="W14" s="320"/>
      <c r="X14" s="571"/>
    </row>
    <row r="15" spans="2:24" ht="17.25" customHeight="1">
      <c r="B15" s="577"/>
      <c r="C15" s="513" t="s">
        <v>469</v>
      </c>
      <c r="D15" s="614" t="s">
        <v>580</v>
      </c>
      <c r="E15" s="535">
        <v>4250</v>
      </c>
      <c r="F15" s="747"/>
      <c r="G15" s="339"/>
      <c r="H15" s="511"/>
      <c r="I15" s="610"/>
      <c r="J15" s="445"/>
      <c r="K15" s="371"/>
      <c r="L15" s="338"/>
      <c r="M15" s="511" t="s">
        <v>481</v>
      </c>
      <c r="N15" s="431"/>
      <c r="O15" s="635">
        <v>1850</v>
      </c>
      <c r="P15" s="747"/>
      <c r="Q15" s="338"/>
      <c r="R15" s="511" t="s">
        <v>486</v>
      </c>
      <c r="S15" s="339"/>
      <c r="T15" s="359">
        <v>200</v>
      </c>
      <c r="U15" s="747"/>
      <c r="V15" s="570"/>
      <c r="W15" s="320"/>
      <c r="X15" s="571"/>
    </row>
    <row r="16" spans="2:24" ht="17.25" customHeight="1">
      <c r="B16" s="577"/>
      <c r="C16" s="644" t="s">
        <v>470</v>
      </c>
      <c r="D16" s="614" t="s">
        <v>580</v>
      </c>
      <c r="E16" s="535">
        <v>1000</v>
      </c>
      <c r="F16" s="747"/>
      <c r="G16" s="339"/>
      <c r="H16" s="511"/>
      <c r="I16" s="610"/>
      <c r="J16" s="445"/>
      <c r="K16" s="371"/>
      <c r="L16" s="338"/>
      <c r="M16" s="511" t="s">
        <v>482</v>
      </c>
      <c r="N16" s="431"/>
      <c r="O16" s="635">
        <v>750</v>
      </c>
      <c r="P16" s="747"/>
      <c r="Q16" s="338"/>
      <c r="R16" s="531" t="s">
        <v>483</v>
      </c>
      <c r="S16" s="321"/>
      <c r="T16" s="640">
        <v>200</v>
      </c>
      <c r="U16" s="747"/>
      <c r="V16" s="570"/>
      <c r="W16" s="320"/>
      <c r="X16" s="571"/>
    </row>
    <row r="17" spans="2:24" ht="17.25" customHeight="1">
      <c r="B17" s="577"/>
      <c r="C17" s="644" t="s">
        <v>471</v>
      </c>
      <c r="D17" s="614" t="s">
        <v>580</v>
      </c>
      <c r="E17" s="535">
        <v>1300</v>
      </c>
      <c r="F17" s="747"/>
      <c r="G17" s="339"/>
      <c r="H17" s="511"/>
      <c r="I17" s="610"/>
      <c r="J17" s="445"/>
      <c r="K17" s="371"/>
      <c r="L17" s="338"/>
      <c r="M17" s="511" t="s">
        <v>478</v>
      </c>
      <c r="N17" s="431"/>
      <c r="O17" s="635">
        <v>150</v>
      </c>
      <c r="P17" s="747"/>
      <c r="Q17" s="338"/>
      <c r="R17" s="511"/>
      <c r="S17" s="339"/>
      <c r="T17" s="345"/>
      <c r="U17" s="752"/>
      <c r="V17" s="570"/>
      <c r="W17" s="320"/>
      <c r="X17" s="571"/>
    </row>
    <row r="18" spans="2:24" ht="17.25" customHeight="1">
      <c r="B18" s="577"/>
      <c r="C18" s="740" t="s">
        <v>472</v>
      </c>
      <c r="D18" s="614" t="s">
        <v>580</v>
      </c>
      <c r="E18" s="535">
        <v>2200</v>
      </c>
      <c r="F18" s="747"/>
      <c r="G18" s="339"/>
      <c r="H18" s="503"/>
      <c r="I18" s="610"/>
      <c r="J18" s="445"/>
      <c r="K18" s="371"/>
      <c r="L18" s="338"/>
      <c r="M18" s="510" t="s">
        <v>483</v>
      </c>
      <c r="N18" s="583"/>
      <c r="O18" s="639">
        <v>400</v>
      </c>
      <c r="P18" s="747"/>
      <c r="Q18" s="338"/>
      <c r="R18" s="511"/>
      <c r="S18" s="339"/>
      <c r="T18" s="345"/>
      <c r="U18" s="565"/>
      <c r="V18" s="570"/>
      <c r="W18" s="320"/>
      <c r="X18" s="571"/>
    </row>
    <row r="19" spans="2:24" ht="17.25" customHeight="1">
      <c r="B19" s="577"/>
      <c r="C19" s="513" t="s">
        <v>473</v>
      </c>
      <c r="D19" s="614" t="s">
        <v>580</v>
      </c>
      <c r="E19" s="535">
        <v>1750</v>
      </c>
      <c r="F19" s="747"/>
      <c r="G19" s="339"/>
      <c r="H19" s="511"/>
      <c r="I19" s="610"/>
      <c r="J19" s="445"/>
      <c r="K19" s="371"/>
      <c r="L19" s="338"/>
      <c r="M19" s="511"/>
      <c r="N19" s="431"/>
      <c r="O19" s="432"/>
      <c r="P19" s="752"/>
      <c r="Q19" s="338"/>
      <c r="R19" s="511"/>
      <c r="S19" s="339"/>
      <c r="T19" s="345"/>
      <c r="U19" s="565"/>
      <c r="V19" s="570"/>
      <c r="W19" s="320"/>
      <c r="X19" s="571"/>
    </row>
    <row r="20" spans="2:24" ht="17.25" customHeight="1">
      <c r="B20" s="577"/>
      <c r="C20" s="513" t="s">
        <v>474</v>
      </c>
      <c r="D20" s="614" t="s">
        <v>580</v>
      </c>
      <c r="E20" s="535">
        <v>3900</v>
      </c>
      <c r="F20" s="747"/>
      <c r="G20" s="339"/>
      <c r="H20" s="511"/>
      <c r="I20" s="610"/>
      <c r="J20" s="445"/>
      <c r="K20" s="371"/>
      <c r="L20" s="338"/>
      <c r="M20" s="511"/>
      <c r="N20" s="431"/>
      <c r="O20" s="432"/>
      <c r="P20" s="565"/>
      <c r="Q20" s="338"/>
      <c r="R20" s="511"/>
      <c r="S20" s="339"/>
      <c r="T20" s="345"/>
      <c r="U20" s="565"/>
      <c r="V20" s="570"/>
      <c r="W20" s="320"/>
      <c r="X20" s="571"/>
    </row>
    <row r="21" spans="2:24" ht="17.25" customHeight="1">
      <c r="B21" s="577"/>
      <c r="C21" s="513" t="s">
        <v>475</v>
      </c>
      <c r="D21" s="614" t="s">
        <v>580</v>
      </c>
      <c r="E21" s="535">
        <v>1350</v>
      </c>
      <c r="F21" s="747"/>
      <c r="G21" s="339"/>
      <c r="H21" s="511"/>
      <c r="I21" s="610"/>
      <c r="J21" s="445"/>
      <c r="K21" s="371"/>
      <c r="L21" s="338"/>
      <c r="M21" s="511"/>
      <c r="N21" s="431"/>
      <c r="O21" s="432"/>
      <c r="P21" s="565"/>
      <c r="Q21" s="338"/>
      <c r="R21" s="511"/>
      <c r="S21" s="339"/>
      <c r="T21" s="345"/>
      <c r="U21" s="565"/>
      <c r="V21" s="570"/>
      <c r="W21" s="320"/>
      <c r="X21" s="571"/>
    </row>
    <row r="22" spans="2:24" ht="17.25" customHeight="1">
      <c r="B22" s="577"/>
      <c r="C22" s="542" t="s">
        <v>476</v>
      </c>
      <c r="D22" s="614" t="s">
        <v>580</v>
      </c>
      <c r="E22" s="787">
        <v>1350</v>
      </c>
      <c r="F22" s="747"/>
      <c r="G22" s="339"/>
      <c r="H22" s="511"/>
      <c r="I22" s="610"/>
      <c r="J22" s="445"/>
      <c r="K22" s="371"/>
      <c r="L22" s="338"/>
      <c r="M22" s="511"/>
      <c r="N22" s="431"/>
      <c r="O22" s="432"/>
      <c r="P22" s="565"/>
      <c r="Q22" s="338"/>
      <c r="R22" s="531"/>
      <c r="S22" s="339"/>
      <c r="T22" s="345"/>
      <c r="U22" s="565"/>
      <c r="V22" s="570"/>
      <c r="W22" s="320"/>
      <c r="X22" s="571"/>
    </row>
    <row r="23" spans="2:24" ht="17.25" customHeight="1">
      <c r="B23" s="577" t="s">
        <v>584</v>
      </c>
      <c r="C23" s="512" t="s">
        <v>477</v>
      </c>
      <c r="D23" s="614" t="s">
        <v>588</v>
      </c>
      <c r="E23" s="788">
        <v>4100</v>
      </c>
      <c r="F23" s="747"/>
      <c r="G23" s="339"/>
      <c r="H23" s="511"/>
      <c r="I23" s="610"/>
      <c r="J23" s="445"/>
      <c r="K23" s="371"/>
      <c r="L23" s="338"/>
      <c r="M23" s="511"/>
      <c r="N23" s="431"/>
      <c r="O23" s="432"/>
      <c r="P23" s="565"/>
      <c r="Q23" s="338"/>
      <c r="R23" s="510"/>
      <c r="S23" s="339"/>
      <c r="T23" s="345"/>
      <c r="U23" s="565"/>
      <c r="V23" s="570"/>
      <c r="W23" s="320" t="s">
        <v>786</v>
      </c>
      <c r="X23" s="571"/>
    </row>
    <row r="24" spans="2:24" ht="17.25" customHeight="1">
      <c r="B24" s="577" t="s">
        <v>595</v>
      </c>
      <c r="C24" s="513" t="s">
        <v>460</v>
      </c>
      <c r="D24" s="614" t="s">
        <v>580</v>
      </c>
      <c r="E24" s="478">
        <v>1650</v>
      </c>
      <c r="F24" s="747"/>
      <c r="G24" s="339"/>
      <c r="H24" s="511"/>
      <c r="I24" s="610"/>
      <c r="J24" s="548"/>
      <c r="K24" s="636"/>
      <c r="L24" s="338"/>
      <c r="M24" s="511"/>
      <c r="N24" s="431"/>
      <c r="O24" s="432"/>
      <c r="P24" s="565"/>
      <c r="Q24" s="338"/>
      <c r="R24" s="511"/>
      <c r="S24" s="339"/>
      <c r="T24" s="345"/>
      <c r="U24" s="565"/>
      <c r="V24" s="570"/>
      <c r="W24" s="320" t="s">
        <v>637</v>
      </c>
      <c r="X24" s="571"/>
    </row>
    <row r="25" spans="2:24" ht="17.25" customHeight="1">
      <c r="B25" s="577" t="s">
        <v>604</v>
      </c>
      <c r="C25" s="513" t="s">
        <v>461</v>
      </c>
      <c r="D25" s="614" t="s">
        <v>580</v>
      </c>
      <c r="E25" s="478">
        <v>2250</v>
      </c>
      <c r="F25" s="747"/>
      <c r="G25" s="339"/>
      <c r="H25" s="511"/>
      <c r="I25" s="610"/>
      <c r="J25" s="445"/>
      <c r="K25" s="371"/>
      <c r="L25" s="338"/>
      <c r="M25" s="511"/>
      <c r="N25" s="431"/>
      <c r="O25" s="432"/>
      <c r="P25" s="565"/>
      <c r="Q25" s="338"/>
      <c r="R25" s="511"/>
      <c r="S25" s="339"/>
      <c r="T25" s="345"/>
      <c r="U25" s="565"/>
      <c r="V25" s="570"/>
      <c r="W25" s="320" t="s">
        <v>787</v>
      </c>
      <c r="X25" s="571"/>
    </row>
    <row r="26" spans="2:24" ht="17.25" customHeight="1">
      <c r="B26" s="577"/>
      <c r="C26" s="513" t="s">
        <v>462</v>
      </c>
      <c r="D26" s="614" t="s">
        <v>580</v>
      </c>
      <c r="E26" s="478">
        <v>1300</v>
      </c>
      <c r="F26" s="747"/>
      <c r="G26" s="339"/>
      <c r="H26" s="511"/>
      <c r="I26" s="610"/>
      <c r="J26" s="445"/>
      <c r="K26" s="371"/>
      <c r="L26" s="338"/>
      <c r="M26" s="511"/>
      <c r="N26" s="431"/>
      <c r="O26" s="432"/>
      <c r="P26" s="565"/>
      <c r="Q26" s="338"/>
      <c r="R26" s="511"/>
      <c r="S26" s="339"/>
      <c r="T26" s="345"/>
      <c r="U26" s="565"/>
      <c r="V26" s="570"/>
      <c r="W26" s="320"/>
      <c r="X26" s="571"/>
    </row>
    <row r="27" spans="2:24" ht="17.25" customHeight="1">
      <c r="B27" s="577"/>
      <c r="C27" s="513" t="s">
        <v>463</v>
      </c>
      <c r="D27" s="614" t="s">
        <v>588</v>
      </c>
      <c r="E27" s="478">
        <v>1300</v>
      </c>
      <c r="F27" s="747"/>
      <c r="G27" s="339"/>
      <c r="H27" s="511"/>
      <c r="I27" s="610"/>
      <c r="J27" s="445"/>
      <c r="K27" s="371"/>
      <c r="L27" s="338"/>
      <c r="M27" s="511"/>
      <c r="N27" s="607"/>
      <c r="O27" s="432"/>
      <c r="P27" s="565"/>
      <c r="Q27" s="338"/>
      <c r="R27" s="511"/>
      <c r="S27" s="339"/>
      <c r="T27" s="345"/>
      <c r="U27" s="565"/>
      <c r="V27" s="570"/>
      <c r="W27" s="320"/>
      <c r="X27" s="571"/>
    </row>
    <row r="28" spans="2:24" ht="17.25" customHeight="1">
      <c r="B28" s="578" t="s">
        <v>605</v>
      </c>
      <c r="C28" s="644" t="s">
        <v>464</v>
      </c>
      <c r="D28" s="614" t="s">
        <v>580</v>
      </c>
      <c r="E28" s="478">
        <v>2250</v>
      </c>
      <c r="F28" s="747"/>
      <c r="G28" s="321"/>
      <c r="H28" s="512"/>
      <c r="I28" s="609"/>
      <c r="J28" s="498"/>
      <c r="K28" s="351"/>
      <c r="L28" s="334"/>
      <c r="M28" s="512"/>
      <c r="N28" s="642"/>
      <c r="O28" s="639"/>
      <c r="P28" s="643"/>
      <c r="Q28" s="334"/>
      <c r="R28" s="542"/>
      <c r="S28" s="321"/>
      <c r="T28" s="640"/>
      <c r="U28" s="643"/>
      <c r="V28" s="570"/>
      <c r="W28" s="320" t="s">
        <v>788</v>
      </c>
      <c r="X28" s="571"/>
    </row>
    <row r="29" spans="2:24" ht="17.25" customHeight="1">
      <c r="B29" s="577"/>
      <c r="C29" s="644" t="s">
        <v>465</v>
      </c>
      <c r="D29" s="614" t="s">
        <v>580</v>
      </c>
      <c r="E29" s="478">
        <v>1750</v>
      </c>
      <c r="F29" s="747"/>
      <c r="G29" s="339"/>
      <c r="H29" s="513"/>
      <c r="I29" s="610"/>
      <c r="J29" s="445"/>
      <c r="K29" s="371"/>
      <c r="L29" s="338"/>
      <c r="M29" s="511"/>
      <c r="N29" s="431"/>
      <c r="O29" s="432"/>
      <c r="P29" s="341"/>
      <c r="Q29" s="338"/>
      <c r="R29" s="339"/>
      <c r="S29" s="339"/>
      <c r="T29" s="345"/>
      <c r="U29" s="341"/>
      <c r="V29" s="570"/>
      <c r="W29" s="320"/>
      <c r="X29" s="571"/>
    </row>
    <row r="30" spans="2:24" ht="17.25" customHeight="1">
      <c r="B30" s="578"/>
      <c r="C30" s="528" t="s">
        <v>466</v>
      </c>
      <c r="D30" s="607" t="s">
        <v>580</v>
      </c>
      <c r="E30" s="478">
        <v>1400</v>
      </c>
      <c r="F30" s="747"/>
      <c r="G30" s="321"/>
      <c r="H30" s="512"/>
      <c r="I30" s="609"/>
      <c r="J30" s="498"/>
      <c r="K30" s="351"/>
      <c r="L30" s="334"/>
      <c r="M30" s="510"/>
      <c r="N30" s="583"/>
      <c r="O30" s="428"/>
      <c r="P30" s="356"/>
      <c r="Q30" s="334"/>
      <c r="R30" s="321"/>
      <c r="S30" s="321"/>
      <c r="T30" s="499"/>
      <c r="U30" s="356"/>
      <c r="V30" s="570"/>
      <c r="W30" s="320"/>
      <c r="X30" s="571"/>
    </row>
    <row r="31" spans="2:24" ht="17.25" customHeight="1">
      <c r="B31" s="577"/>
      <c r="C31" s="513"/>
      <c r="D31" s="487"/>
      <c r="E31" s="478"/>
      <c r="F31" s="751"/>
      <c r="G31" s="339"/>
      <c r="H31" s="513"/>
      <c r="I31" s="417"/>
      <c r="J31" s="445"/>
      <c r="K31" s="371"/>
      <c r="L31" s="338"/>
      <c r="M31" s="511"/>
      <c r="N31" s="431"/>
      <c r="O31" s="432"/>
      <c r="P31" s="341"/>
      <c r="Q31" s="338"/>
      <c r="R31" s="339"/>
      <c r="S31" s="339"/>
      <c r="T31" s="345"/>
      <c r="U31" s="341"/>
      <c r="V31" s="570"/>
      <c r="W31" s="320"/>
      <c r="X31" s="571"/>
    </row>
    <row r="32" spans="2:24" ht="17.25" customHeight="1">
      <c r="B32" s="577"/>
      <c r="C32" s="490"/>
      <c r="D32" s="508"/>
      <c r="E32" s="509"/>
      <c r="F32" s="378"/>
      <c r="G32" s="339"/>
      <c r="H32" s="475"/>
      <c r="I32" s="417"/>
      <c r="J32" s="445"/>
      <c r="K32" s="371"/>
      <c r="L32" s="338"/>
      <c r="M32" s="416"/>
      <c r="N32" s="431"/>
      <c r="O32" s="432"/>
      <c r="P32" s="341"/>
      <c r="Q32" s="338"/>
      <c r="R32" s="339"/>
      <c r="S32" s="339"/>
      <c r="T32" s="345"/>
      <c r="U32" s="341"/>
      <c r="V32" s="570"/>
      <c r="W32" s="320"/>
      <c r="X32" s="571"/>
    </row>
    <row r="33" spans="2:24" ht="17.25" customHeight="1">
      <c r="B33" s="580"/>
      <c r="C33" s="470"/>
      <c r="D33" s="463"/>
      <c r="E33" s="471"/>
      <c r="F33" s="372"/>
      <c r="G33" s="324"/>
      <c r="H33" s="465"/>
      <c r="I33" s="463"/>
      <c r="J33" s="435"/>
      <c r="K33" s="366"/>
      <c r="L33" s="333"/>
      <c r="M33" s="470"/>
      <c r="N33" s="472"/>
      <c r="O33" s="473"/>
      <c r="P33" s="336"/>
      <c r="Q33" s="333"/>
      <c r="R33" s="324"/>
      <c r="S33" s="324"/>
      <c r="T33" s="346"/>
      <c r="U33" s="336"/>
      <c r="V33" s="570"/>
      <c r="W33" s="320"/>
      <c r="X33" s="571"/>
    </row>
    <row r="34" spans="2:24" ht="17.25" customHeight="1">
      <c r="B34" s="886" t="s">
        <v>3</v>
      </c>
      <c r="C34" s="913"/>
      <c r="D34" s="913"/>
      <c r="E34" s="364">
        <f>SUM(E13:E33)</f>
        <v>41200</v>
      </c>
      <c r="F34" s="372">
        <f>SUM(F13:F33)</f>
        <v>0</v>
      </c>
      <c r="G34" s="913" t="s">
        <v>3</v>
      </c>
      <c r="H34" s="913"/>
      <c r="I34" s="913"/>
      <c r="J34" s="364">
        <f>SUM(J13:J32)</f>
        <v>0</v>
      </c>
      <c r="K34" s="366">
        <f>SUM(K13:K33)</f>
        <v>0</v>
      </c>
      <c r="L34" s="886" t="s">
        <v>3</v>
      </c>
      <c r="M34" s="913"/>
      <c r="N34" s="914"/>
      <c r="O34" s="365">
        <f>SUM(O13:O33)</f>
        <v>3900</v>
      </c>
      <c r="P34" s="336">
        <f>SUM(P13:P33)</f>
        <v>0</v>
      </c>
      <c r="Q34" s="886" t="s">
        <v>3</v>
      </c>
      <c r="R34" s="913"/>
      <c r="S34" s="914"/>
      <c r="T34" s="342">
        <f>SUM(T13:T33)</f>
        <v>1150</v>
      </c>
      <c r="U34" s="336">
        <f>SUM(U13:U33)</f>
        <v>0</v>
      </c>
      <c r="V34" s="572"/>
      <c r="W34" s="373"/>
      <c r="X34" s="573"/>
    </row>
    <row r="35" spans="2:30" s="4" customFormat="1" ht="13.5" customHeight="1">
      <c r="B35" s="229" t="s">
        <v>778</v>
      </c>
      <c r="C35" s="169"/>
      <c r="D35" s="1"/>
      <c r="E35" s="756"/>
      <c r="F35" s="757"/>
      <c r="G35" s="1"/>
      <c r="H35" s="1"/>
      <c r="I35" s="1"/>
      <c r="J35" s="756"/>
      <c r="K35" s="758"/>
      <c r="L35" s="1"/>
      <c r="M35" s="1"/>
      <c r="N35" s="1"/>
      <c r="O35" s="756"/>
      <c r="P35" s="759"/>
      <c r="Q35" s="1"/>
      <c r="R35" s="1"/>
      <c r="S35" s="1"/>
      <c r="T35" s="756"/>
      <c r="U35" s="758"/>
      <c r="V35" s="1"/>
      <c r="W35" s="1"/>
      <c r="X35" s="1"/>
      <c r="Y35" s="756"/>
      <c r="Z35" s="759"/>
      <c r="AA35" s="761"/>
      <c r="AB35" s="762"/>
      <c r="AC35" s="755"/>
      <c r="AD35" s="761"/>
    </row>
    <row r="36" spans="2:29" s="4" customFormat="1" ht="14.25" customHeight="1">
      <c r="B36" s="879" t="s">
        <v>780</v>
      </c>
      <c r="C36" s="880"/>
      <c r="D36" s="880"/>
      <c r="E36" s="880"/>
      <c r="F36" s="880"/>
      <c r="G36" s="880"/>
      <c r="H36" s="880"/>
      <c r="I36" s="880"/>
      <c r="J36" s="880"/>
      <c r="K36" s="880"/>
      <c r="L36" s="880"/>
      <c r="M36" s="880"/>
      <c r="N36" s="880"/>
      <c r="O36" s="880"/>
      <c r="P36" s="880"/>
      <c r="Q36" s="880"/>
      <c r="R36" s="880"/>
      <c r="S36" s="880"/>
      <c r="T36" s="880"/>
      <c r="U36" s="880"/>
      <c r="V36" s="880"/>
      <c r="W36" s="880"/>
      <c r="X36" s="880"/>
      <c r="Y36" s="727"/>
      <c r="Z36" s="727"/>
      <c r="AA36" s="727"/>
      <c r="AB36" s="727"/>
      <c r="AC36" s="727"/>
    </row>
    <row r="37" spans="2:29" s="4" customFormat="1" ht="14.25" customHeight="1">
      <c r="B37" s="879" t="s">
        <v>776</v>
      </c>
      <c r="C37" s="880"/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  <c r="X37" s="880"/>
      <c r="Y37" s="727"/>
      <c r="Z37" s="727"/>
      <c r="AA37" s="727"/>
      <c r="AB37" s="727"/>
      <c r="AC37" s="727"/>
    </row>
    <row r="38" spans="2:29" s="4" customFormat="1" ht="13.5">
      <c r="B38" s="879" t="s">
        <v>777</v>
      </c>
      <c r="C38" s="923"/>
      <c r="D38" s="923"/>
      <c r="E38" s="923"/>
      <c r="F38" s="923"/>
      <c r="G38" s="923"/>
      <c r="H38" s="923"/>
      <c r="I38" s="923"/>
      <c r="J38" s="923"/>
      <c r="K38" s="923"/>
      <c r="L38" s="923"/>
      <c r="M38" s="923"/>
      <c r="N38" s="923"/>
      <c r="O38" s="923"/>
      <c r="P38" s="923"/>
      <c r="Q38" s="923"/>
      <c r="R38" s="923"/>
      <c r="S38" s="923"/>
      <c r="T38" s="923"/>
      <c r="U38" s="923"/>
      <c r="V38" s="923"/>
      <c r="W38" s="923"/>
      <c r="X38" s="923"/>
      <c r="Y38" s="727"/>
      <c r="Z38" s="727"/>
      <c r="AA38" s="727"/>
      <c r="AB38" s="727"/>
      <c r="AC38" s="727"/>
    </row>
    <row r="39" spans="2:26" s="4" customFormat="1" ht="8.25" customHeight="1">
      <c r="B39" s="229"/>
      <c r="C39" s="1"/>
      <c r="D39" s="1"/>
      <c r="E39" s="756"/>
      <c r="F39" s="757"/>
      <c r="G39" s="1"/>
      <c r="H39" s="1"/>
      <c r="I39" s="1"/>
      <c r="J39" s="756"/>
      <c r="K39" s="758"/>
      <c r="L39" s="1"/>
      <c r="M39" s="1"/>
      <c r="N39" s="1"/>
      <c r="O39" s="756"/>
      <c r="P39" s="759"/>
      <c r="Q39" s="1"/>
      <c r="R39" s="1"/>
      <c r="S39" s="1"/>
      <c r="T39" s="756"/>
      <c r="U39" s="758"/>
      <c r="V39" s="1"/>
      <c r="W39" s="1"/>
      <c r="X39" s="1"/>
      <c r="Y39" s="756"/>
      <c r="Z39" s="759"/>
    </row>
    <row r="40" spans="2:24" ht="21" customHeight="1">
      <c r="B40" s="319" t="s">
        <v>630</v>
      </c>
      <c r="C40" s="320"/>
      <c r="E40" s="320"/>
      <c r="F40" s="320"/>
      <c r="J40" s="320"/>
      <c r="K40" s="320"/>
      <c r="M40" s="320"/>
      <c r="O40" s="320"/>
      <c r="P40" s="320"/>
      <c r="R40" s="321"/>
      <c r="T40" s="326"/>
      <c r="U40" s="327"/>
      <c r="W40" s="852" t="str">
        <f>'三河集計表'!O31</f>
        <v>（2020年8月現在）</v>
      </c>
      <c r="X40" s="853"/>
    </row>
    <row r="41" ht="6" customHeight="1"/>
    <row r="42" ht="36.75" customHeight="1"/>
  </sheetData>
  <sheetProtection password="CCCF" sheet="1" selectLockedCells="1"/>
  <mergeCells count="44">
    <mergeCell ref="B37:X37"/>
    <mergeCell ref="B38:X38"/>
    <mergeCell ref="W40:X40"/>
    <mergeCell ref="E2:F2"/>
    <mergeCell ref="M2:N2"/>
    <mergeCell ref="O2:S2"/>
    <mergeCell ref="T2:U2"/>
    <mergeCell ref="V2:X2"/>
    <mergeCell ref="G2:L2"/>
    <mergeCell ref="C4:E4"/>
    <mergeCell ref="F4:G4"/>
    <mergeCell ref="H4:I4"/>
    <mergeCell ref="O4:P4"/>
    <mergeCell ref="Q4:R4"/>
    <mergeCell ref="B36:X36"/>
    <mergeCell ref="B5:E5"/>
    <mergeCell ref="L10:N10"/>
    <mergeCell ref="Q10:S10"/>
    <mergeCell ref="V5:X5"/>
    <mergeCell ref="B34:D34"/>
    <mergeCell ref="T3:U3"/>
    <mergeCell ref="V3:W3"/>
    <mergeCell ref="G3:L3"/>
    <mergeCell ref="E3:F3"/>
    <mergeCell ref="M3:N3"/>
    <mergeCell ref="O3:S3"/>
    <mergeCell ref="G34:I34"/>
    <mergeCell ref="L34:N34"/>
    <mergeCell ref="Q34:S34"/>
    <mergeCell ref="V12:X12"/>
    <mergeCell ref="G5:J5"/>
    <mergeCell ref="L5:O5"/>
    <mergeCell ref="Q5:T5"/>
    <mergeCell ref="Q11:R11"/>
    <mergeCell ref="B12:E12"/>
    <mergeCell ref="G12:J12"/>
    <mergeCell ref="L12:O12"/>
    <mergeCell ref="Q12:T12"/>
    <mergeCell ref="B10:D10"/>
    <mergeCell ref="G10:I10"/>
    <mergeCell ref="C11:E11"/>
    <mergeCell ref="F11:G11"/>
    <mergeCell ref="H11:I11"/>
    <mergeCell ref="O11:P11"/>
  </mergeCells>
  <conditionalFormatting sqref="F6">
    <cfRule type="expression" priority="34" dxfId="0" stopIfTrue="1">
      <formula>F6&gt;E6</formula>
    </cfRule>
  </conditionalFormatting>
  <conditionalFormatting sqref="F13">
    <cfRule type="expression" priority="33" dxfId="0" stopIfTrue="1">
      <formula>F13&gt;E13</formula>
    </cfRule>
  </conditionalFormatting>
  <conditionalFormatting sqref="F14">
    <cfRule type="expression" priority="32" dxfId="0" stopIfTrue="1">
      <formula>F14&gt;E14</formula>
    </cfRule>
  </conditionalFormatting>
  <conditionalFormatting sqref="F15">
    <cfRule type="expression" priority="31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7" dxfId="0" stopIfTrue="1">
      <formula>F19&gt;E19</formula>
    </cfRule>
  </conditionalFormatting>
  <conditionalFormatting sqref="F20">
    <cfRule type="expression" priority="26" dxfId="0" stopIfTrue="1">
      <formula>F20&gt;E20</formula>
    </cfRule>
  </conditionalFormatting>
  <conditionalFormatting sqref="F21">
    <cfRule type="expression" priority="25" dxfId="0" stopIfTrue="1">
      <formula>F21&gt;E21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P13">
    <cfRule type="expression" priority="14" dxfId="0" stopIfTrue="1">
      <formula>P13&gt;O13</formula>
    </cfRule>
  </conditionalFormatting>
  <conditionalFormatting sqref="P14">
    <cfRule type="expression" priority="13" dxfId="0" stopIfTrue="1">
      <formula>P14&gt;O14</formula>
    </cfRule>
  </conditionalFormatting>
  <conditionalFormatting sqref="P15">
    <cfRule type="expression" priority="12" dxfId="0" stopIfTrue="1">
      <formula>P15&gt;O15</formula>
    </cfRule>
  </conditionalFormatting>
  <conditionalFormatting sqref="P16">
    <cfRule type="expression" priority="11" dxfId="0" stopIfTrue="1">
      <formula>P16&gt;O16</formula>
    </cfRule>
  </conditionalFormatting>
  <conditionalFormatting sqref="P17">
    <cfRule type="expression" priority="10" dxfId="0" stopIfTrue="1">
      <formula>P17&gt;O17</formula>
    </cfRule>
  </conditionalFormatting>
  <conditionalFormatting sqref="P18">
    <cfRule type="expression" priority="9" dxfId="0" stopIfTrue="1">
      <formula>P18&gt;O18</formula>
    </cfRule>
  </conditionalFormatting>
  <conditionalFormatting sqref="U6">
    <cfRule type="expression" priority="8" dxfId="0" stopIfTrue="1">
      <formula>U6&gt;T6</formula>
    </cfRule>
  </conditionalFormatting>
  <conditionalFormatting sqref="U7">
    <cfRule type="expression" priority="7" dxfId="0" stopIfTrue="1">
      <formula>U7&gt;T7</formula>
    </cfRule>
  </conditionalFormatting>
  <conditionalFormatting sqref="U8">
    <cfRule type="expression" priority="6" dxfId="0" stopIfTrue="1">
      <formula>U8&gt;T8</formula>
    </cfRule>
  </conditionalFormatting>
  <conditionalFormatting sqref="U13">
    <cfRule type="expression" priority="5" dxfId="0" stopIfTrue="1">
      <formula>U13&gt;T13</formula>
    </cfRule>
  </conditionalFormatting>
  <conditionalFormatting sqref="U14">
    <cfRule type="expression" priority="4" dxfId="0" stopIfTrue="1">
      <formula>U14&gt;T14</formula>
    </cfRule>
  </conditionalFormatting>
  <conditionalFormatting sqref="U15">
    <cfRule type="expression" priority="3" dxfId="0" stopIfTrue="1">
      <formula>U15&gt;T15</formula>
    </cfRule>
  </conditionalFormatting>
  <conditionalFormatting sqref="U16">
    <cfRule type="expression" priority="2" dxfId="0" stopIfTrue="1">
      <formula>U16&gt;T16</formula>
    </cfRule>
  </conditionalFormatting>
  <conditionalFormatting sqref="P6">
    <cfRule type="expression" priority="1" dxfId="0" stopIfTrue="1">
      <formula>P6&gt;O6</formula>
    </cfRule>
  </conditionalFormatting>
  <dataValidations count="3">
    <dataValidation operator="lessThanOrEqual" allowBlank="1" showInputMessage="1" showErrorMessage="1" sqref="M8:O9 C32:E33 S6:T9 O6:O7 J6:J7 H8:J9 H13:I33 C8:E9 R9 M13:O33 B35:B39 C39:Z39 C35:Z35"/>
    <dataValidation type="custom" allowBlank="1" showInputMessage="1" showErrorMessage="1" sqref="F7">
      <formula1>AND(F7&lt;=E7,MOD(F7,50)=0)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 F13:F30 P13:P18 P6 U6:U8 U13:U16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T38"/>
  <sheetViews>
    <sheetView showGridLines="0" showZeros="0" zoomScale="68" zoomScaleNormal="68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3.125" style="319" customWidth="1"/>
    <col min="3" max="3" width="13.125" style="319" customWidth="1"/>
    <col min="4" max="4" width="6.25390625" style="319" bestFit="1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5.87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6.25390625" style="319" bestFit="1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6.50390625" style="319" bestFit="1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12109375" style="319" customWidth="1"/>
    <col min="26" max="16384" width="9.00390625" style="319" customWidth="1"/>
  </cols>
  <sheetData>
    <row r="1" spans="7:150" ht="9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33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ET2" s="320"/>
    </row>
    <row r="3" spans="1:24" ht="33" customHeight="1">
      <c r="A3" s="320"/>
      <c r="B3" s="330"/>
      <c r="C3" s="330"/>
      <c r="D3" s="330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SUM(O4+O19)</f>
        <v>0</v>
      </c>
      <c r="W3" s="889"/>
      <c r="X3" s="347" t="s">
        <v>2</v>
      </c>
    </row>
    <row r="4" spans="2:47" ht="35.25" customHeight="1">
      <c r="B4" s="320"/>
      <c r="C4" s="900" t="s">
        <v>487</v>
      </c>
      <c r="D4" s="900"/>
      <c r="E4" s="900"/>
      <c r="F4" s="901" t="s">
        <v>17</v>
      </c>
      <c r="G4" s="901"/>
      <c r="H4" s="902">
        <f>SUM(E18+J18+O18+T18)</f>
        <v>12000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SUM(F18+K18+P18+U18)</f>
        <v>0</v>
      </c>
      <c r="P4" s="904"/>
      <c r="Q4" s="905" t="s">
        <v>2</v>
      </c>
      <c r="R4" s="905"/>
      <c r="S4" s="320"/>
      <c r="T4" s="327"/>
      <c r="U4" s="327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</row>
    <row r="5" spans="2:24" ht="20.25" customHeight="1">
      <c r="B5" s="891" t="s">
        <v>278</v>
      </c>
      <c r="C5" s="911"/>
      <c r="D5" s="911"/>
      <c r="E5" s="912"/>
      <c r="F5" s="325" t="s">
        <v>276</v>
      </c>
      <c r="G5" s="911" t="s">
        <v>279</v>
      </c>
      <c r="H5" s="911"/>
      <c r="I5" s="911"/>
      <c r="J5" s="912"/>
      <c r="K5" s="323" t="s">
        <v>276</v>
      </c>
      <c r="L5" s="891" t="s">
        <v>280</v>
      </c>
      <c r="M5" s="911"/>
      <c r="N5" s="911"/>
      <c r="O5" s="911"/>
      <c r="P5" s="343" t="s">
        <v>276</v>
      </c>
      <c r="Q5" s="91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8.75" customHeight="1">
      <c r="B6" s="334"/>
      <c r="C6" s="525" t="s">
        <v>488</v>
      </c>
      <c r="D6" s="606" t="s">
        <v>606</v>
      </c>
      <c r="E6" s="605">
        <v>4700</v>
      </c>
      <c r="F6" s="746"/>
      <c r="G6" s="321"/>
      <c r="H6" s="510"/>
      <c r="I6" s="609"/>
      <c r="J6" s="414"/>
      <c r="K6" s="299"/>
      <c r="L6" s="348"/>
      <c r="M6" s="525"/>
      <c r="N6" s="584"/>
      <c r="O6" s="597"/>
      <c r="P6" s="791"/>
      <c r="Q6" s="348"/>
      <c r="R6" s="525"/>
      <c r="S6" s="609"/>
      <c r="T6" s="489"/>
      <c r="U6" s="356"/>
      <c r="V6" s="570"/>
      <c r="W6" s="229" t="s">
        <v>610</v>
      </c>
      <c r="X6" s="571"/>
    </row>
    <row r="7" spans="2:24" ht="18.75" customHeight="1">
      <c r="B7" s="338"/>
      <c r="C7" s="511" t="s">
        <v>493</v>
      </c>
      <c r="D7" s="607" t="s">
        <v>608</v>
      </c>
      <c r="E7" s="478">
        <v>3050</v>
      </c>
      <c r="F7" s="747"/>
      <c r="G7" s="339"/>
      <c r="H7" s="511"/>
      <c r="I7" s="610"/>
      <c r="J7" s="418"/>
      <c r="K7" s="344"/>
      <c r="L7" s="338"/>
      <c r="M7" s="416"/>
      <c r="N7" s="585"/>
      <c r="O7" s="460"/>
      <c r="P7" s="378"/>
      <c r="Q7" s="338"/>
      <c r="R7" s="511"/>
      <c r="S7" s="610"/>
      <c r="T7" s="418"/>
      <c r="U7" s="341"/>
      <c r="V7" s="570"/>
      <c r="W7" s="579" t="s">
        <v>611</v>
      </c>
      <c r="X7" s="571"/>
    </row>
    <row r="8" spans="2:24" ht="18.75" customHeight="1">
      <c r="B8" s="338" t="s">
        <v>609</v>
      </c>
      <c r="C8" s="513" t="s">
        <v>574</v>
      </c>
      <c r="D8" s="614" t="s">
        <v>607</v>
      </c>
      <c r="E8" s="478">
        <v>550</v>
      </c>
      <c r="F8" s="747"/>
      <c r="G8" s="339"/>
      <c r="H8" s="429"/>
      <c r="I8" s="610"/>
      <c r="J8" s="418"/>
      <c r="K8" s="344"/>
      <c r="L8" s="338"/>
      <c r="M8" s="512"/>
      <c r="N8" s="619"/>
      <c r="O8" s="485"/>
      <c r="P8" s="378"/>
      <c r="Q8" s="338"/>
      <c r="R8" s="475"/>
      <c r="S8" s="623"/>
      <c r="T8" s="461"/>
      <c r="U8" s="341"/>
      <c r="V8" s="570"/>
      <c r="W8" s="320"/>
      <c r="X8" s="571"/>
    </row>
    <row r="9" spans="2:24" ht="18.75" customHeight="1">
      <c r="B9" s="338"/>
      <c r="C9" s="513"/>
      <c r="D9" s="616"/>
      <c r="E9" s="478"/>
      <c r="F9" s="341"/>
      <c r="G9" s="339"/>
      <c r="H9" s="544"/>
      <c r="I9" s="610"/>
      <c r="J9" s="418"/>
      <c r="K9" s="344"/>
      <c r="L9" s="338"/>
      <c r="M9" s="475"/>
      <c r="N9" s="624"/>
      <c r="O9" s="485"/>
      <c r="P9" s="378"/>
      <c r="Q9" s="338"/>
      <c r="R9" s="475"/>
      <c r="S9" s="625"/>
      <c r="T9" s="461"/>
      <c r="U9" s="341"/>
      <c r="V9" s="570"/>
      <c r="W9" s="320"/>
      <c r="X9" s="571"/>
    </row>
    <row r="10" spans="2:24" ht="18.75" customHeight="1">
      <c r="B10" s="382"/>
      <c r="C10" s="563" t="s">
        <v>494</v>
      </c>
      <c r="D10" s="620"/>
      <c r="E10" s="601"/>
      <c r="F10" s="385"/>
      <c r="G10" s="339"/>
      <c r="H10" s="475"/>
      <c r="I10" s="610"/>
      <c r="J10" s="418"/>
      <c r="K10" s="344"/>
      <c r="L10" s="338"/>
      <c r="M10" s="475"/>
      <c r="N10" s="624"/>
      <c r="O10" s="485"/>
      <c r="P10" s="378"/>
      <c r="Q10" s="338"/>
      <c r="R10" s="475"/>
      <c r="S10" s="625"/>
      <c r="T10" s="461"/>
      <c r="U10" s="341"/>
      <c r="V10" s="570"/>
      <c r="W10" s="320"/>
      <c r="X10" s="571"/>
    </row>
    <row r="11" spans="2:24" ht="18.75" customHeight="1">
      <c r="B11" s="338" t="s">
        <v>631</v>
      </c>
      <c r="C11" s="513" t="s">
        <v>632</v>
      </c>
      <c r="D11" s="621" t="s">
        <v>588</v>
      </c>
      <c r="E11" s="478">
        <v>350</v>
      </c>
      <c r="F11" s="747"/>
      <c r="G11" s="339"/>
      <c r="H11" s="511"/>
      <c r="I11" s="613"/>
      <c r="J11" s="418"/>
      <c r="K11" s="344"/>
      <c r="L11" s="338"/>
      <c r="M11" s="511"/>
      <c r="N11" s="613"/>
      <c r="O11" s="485"/>
      <c r="P11" s="378"/>
      <c r="Q11" s="338"/>
      <c r="R11" s="486"/>
      <c r="S11" s="626"/>
      <c r="T11" s="461"/>
      <c r="U11" s="341"/>
      <c r="V11" s="570"/>
      <c r="W11" s="320" t="s">
        <v>636</v>
      </c>
      <c r="X11" s="571"/>
    </row>
    <row r="12" spans="2:24" ht="18.75" customHeight="1">
      <c r="B12" s="338" t="s">
        <v>609</v>
      </c>
      <c r="C12" s="513" t="s">
        <v>489</v>
      </c>
      <c r="D12" s="621" t="s">
        <v>591</v>
      </c>
      <c r="E12" s="478">
        <v>600</v>
      </c>
      <c r="F12" s="747"/>
      <c r="G12" s="339"/>
      <c r="H12" s="531"/>
      <c r="I12" s="623"/>
      <c r="J12" s="418"/>
      <c r="K12" s="344"/>
      <c r="L12" s="338"/>
      <c r="M12" s="531"/>
      <c r="N12" s="623"/>
      <c r="O12" s="485"/>
      <c r="P12" s="378"/>
      <c r="Q12" s="338"/>
      <c r="R12" s="531"/>
      <c r="S12" s="623"/>
      <c r="T12" s="461"/>
      <c r="U12" s="341"/>
      <c r="V12" s="570"/>
      <c r="W12" s="320"/>
      <c r="X12" s="571"/>
    </row>
    <row r="13" spans="2:24" ht="18.75" customHeight="1">
      <c r="B13" s="338" t="s">
        <v>609</v>
      </c>
      <c r="C13" s="513" t="s">
        <v>490</v>
      </c>
      <c r="D13" s="621" t="s">
        <v>591</v>
      </c>
      <c r="E13" s="478">
        <v>1250</v>
      </c>
      <c r="F13" s="747"/>
      <c r="G13" s="339"/>
      <c r="H13" s="531"/>
      <c r="I13" s="623"/>
      <c r="J13" s="418"/>
      <c r="K13" s="344"/>
      <c r="L13" s="338"/>
      <c r="M13" s="542"/>
      <c r="N13" s="623"/>
      <c r="O13" s="485"/>
      <c r="P13" s="378"/>
      <c r="Q13" s="338"/>
      <c r="R13" s="531"/>
      <c r="S13" s="623"/>
      <c r="T13" s="461"/>
      <c r="U13" s="341"/>
      <c r="V13" s="570"/>
      <c r="W13" s="320"/>
      <c r="X13" s="571"/>
    </row>
    <row r="14" spans="2:24" ht="18.75" customHeight="1">
      <c r="B14" s="338" t="s">
        <v>609</v>
      </c>
      <c r="C14" s="513" t="s">
        <v>491</v>
      </c>
      <c r="D14" s="621" t="s">
        <v>591</v>
      </c>
      <c r="E14" s="478">
        <v>850</v>
      </c>
      <c r="F14" s="747"/>
      <c r="G14" s="339"/>
      <c r="H14" s="511"/>
      <c r="I14" s="623"/>
      <c r="J14" s="418"/>
      <c r="K14" s="344"/>
      <c r="L14" s="338"/>
      <c r="M14" s="513"/>
      <c r="N14" s="623"/>
      <c r="O14" s="485"/>
      <c r="P14" s="378"/>
      <c r="Q14" s="338"/>
      <c r="R14" s="511"/>
      <c r="S14" s="623"/>
      <c r="T14" s="461"/>
      <c r="U14" s="341"/>
      <c r="V14" s="570"/>
      <c r="W14" s="320"/>
      <c r="X14" s="571"/>
    </row>
    <row r="15" spans="2:24" ht="18.75" customHeight="1">
      <c r="B15" s="338" t="s">
        <v>609</v>
      </c>
      <c r="C15" s="513" t="s">
        <v>492</v>
      </c>
      <c r="D15" s="621" t="s">
        <v>591</v>
      </c>
      <c r="E15" s="478">
        <v>650</v>
      </c>
      <c r="F15" s="747"/>
      <c r="G15" s="339"/>
      <c r="H15" s="511"/>
      <c r="I15" s="623"/>
      <c r="J15" s="418"/>
      <c r="K15" s="344"/>
      <c r="L15" s="338"/>
      <c r="M15" s="513"/>
      <c r="N15" s="623"/>
      <c r="O15" s="485"/>
      <c r="P15" s="378"/>
      <c r="Q15" s="338"/>
      <c r="R15" s="511"/>
      <c r="S15" s="623"/>
      <c r="T15" s="461"/>
      <c r="U15" s="341"/>
      <c r="V15" s="570"/>
      <c r="W15" s="320"/>
      <c r="X15" s="571"/>
    </row>
    <row r="16" spans="2:24" ht="18.75" customHeight="1">
      <c r="B16" s="338"/>
      <c r="C16" s="519"/>
      <c r="D16" s="622"/>
      <c r="E16" s="517"/>
      <c r="F16" s="341"/>
      <c r="G16" s="339"/>
      <c r="H16" s="475"/>
      <c r="I16" s="417"/>
      <c r="J16" s="418"/>
      <c r="K16" s="344"/>
      <c r="L16" s="338"/>
      <c r="M16" s="416"/>
      <c r="N16" s="585"/>
      <c r="O16" s="485"/>
      <c r="P16" s="378"/>
      <c r="Q16" s="338"/>
      <c r="R16" s="475"/>
      <c r="S16" s="585"/>
      <c r="T16" s="461"/>
      <c r="U16" s="341"/>
      <c r="V16" s="570"/>
      <c r="W16" s="320"/>
      <c r="X16" s="571"/>
    </row>
    <row r="17" spans="2:24" ht="18.75" customHeight="1">
      <c r="B17" s="333"/>
      <c r="C17" s="470"/>
      <c r="D17" s="463"/>
      <c r="E17" s="476"/>
      <c r="F17" s="336"/>
      <c r="G17" s="324"/>
      <c r="H17" s="465"/>
      <c r="I17" s="463"/>
      <c r="J17" s="440"/>
      <c r="K17" s="331"/>
      <c r="L17" s="333"/>
      <c r="M17" s="470"/>
      <c r="N17" s="472"/>
      <c r="O17" s="474"/>
      <c r="P17" s="372"/>
      <c r="Q17" s="333"/>
      <c r="R17" s="171"/>
      <c r="S17" s="586"/>
      <c r="T17" s="368"/>
      <c r="U17" s="336"/>
      <c r="V17" s="570"/>
      <c r="W17" s="320"/>
      <c r="X17" s="571"/>
    </row>
    <row r="18" spans="2:24" ht="18.75" customHeight="1">
      <c r="B18" s="886" t="s">
        <v>3</v>
      </c>
      <c r="C18" s="913"/>
      <c r="D18" s="913"/>
      <c r="E18" s="342">
        <f>SUM(E6:E17)</f>
        <v>12000</v>
      </c>
      <c r="F18" s="336">
        <f>SUM(F6:F17)</f>
        <v>0</v>
      </c>
      <c r="G18" s="913" t="s">
        <v>3</v>
      </c>
      <c r="H18" s="913"/>
      <c r="I18" s="913"/>
      <c r="J18" s="342">
        <f>SUM(J6:J17)</f>
        <v>0</v>
      </c>
      <c r="K18" s="331">
        <f>SUM(K6:K17)</f>
        <v>0</v>
      </c>
      <c r="L18" s="886" t="s">
        <v>3</v>
      </c>
      <c r="M18" s="913"/>
      <c r="N18" s="914"/>
      <c r="O18" s="332">
        <f>SUM(O6:O17)</f>
        <v>0</v>
      </c>
      <c r="P18" s="372">
        <f>SUM(P6:P17)</f>
        <v>0</v>
      </c>
      <c r="Q18" s="886" t="s">
        <v>3</v>
      </c>
      <c r="R18" s="913"/>
      <c r="S18" s="914"/>
      <c r="T18" s="365">
        <f>SUM(T6:T17)</f>
        <v>0</v>
      </c>
      <c r="U18" s="336">
        <f>SUM(U6:U17)</f>
        <v>0</v>
      </c>
      <c r="V18" s="572"/>
      <c r="W18" s="373"/>
      <c r="X18" s="573"/>
    </row>
    <row r="19" spans="3:18" s="322" customFormat="1" ht="31.5" customHeight="1">
      <c r="C19" s="900" t="s">
        <v>612</v>
      </c>
      <c r="D19" s="900"/>
      <c r="E19" s="900"/>
      <c r="F19" s="901" t="s">
        <v>17</v>
      </c>
      <c r="G19" s="901"/>
      <c r="H19" s="902">
        <f>SUM(E32+J32+O32+T32)</f>
        <v>2700</v>
      </c>
      <c r="I19" s="901"/>
      <c r="J19" s="161" t="s">
        <v>2</v>
      </c>
      <c r="K19" s="161" t="s">
        <v>495</v>
      </c>
      <c r="L19" s="162"/>
      <c r="M19" s="163" t="s">
        <v>274</v>
      </c>
      <c r="N19" s="162"/>
      <c r="O19" s="903">
        <f>SUM(F32+K32+P32+U32)</f>
        <v>0</v>
      </c>
      <c r="P19" s="904"/>
      <c r="Q19" s="905" t="s">
        <v>2</v>
      </c>
      <c r="R19" s="905"/>
    </row>
    <row r="20" spans="2:24" ht="20.25" customHeight="1">
      <c r="B20" s="891" t="s">
        <v>278</v>
      </c>
      <c r="C20" s="911"/>
      <c r="D20" s="911"/>
      <c r="E20" s="912"/>
      <c r="F20" s="325" t="s">
        <v>276</v>
      </c>
      <c r="G20" s="911" t="s">
        <v>279</v>
      </c>
      <c r="H20" s="911"/>
      <c r="I20" s="911"/>
      <c r="J20" s="912"/>
      <c r="K20" s="323" t="s">
        <v>276</v>
      </c>
      <c r="L20" s="891" t="s">
        <v>280</v>
      </c>
      <c r="M20" s="911"/>
      <c r="N20" s="911"/>
      <c r="O20" s="911"/>
      <c r="P20" s="343" t="s">
        <v>276</v>
      </c>
      <c r="Q20" s="911" t="s">
        <v>277</v>
      </c>
      <c r="R20" s="911"/>
      <c r="S20" s="911"/>
      <c r="T20" s="912"/>
      <c r="U20" s="325" t="s">
        <v>276</v>
      </c>
      <c r="V20" s="891" t="s">
        <v>581</v>
      </c>
      <c r="W20" s="911"/>
      <c r="X20" s="892"/>
    </row>
    <row r="21" spans="2:24" ht="18.75" customHeight="1">
      <c r="B21" s="334"/>
      <c r="C21" s="510" t="s">
        <v>496</v>
      </c>
      <c r="D21" s="609" t="s">
        <v>588</v>
      </c>
      <c r="E21" s="605">
        <v>850</v>
      </c>
      <c r="F21" s="746"/>
      <c r="G21" s="321"/>
      <c r="H21" s="540"/>
      <c r="I21" s="628"/>
      <c r="J21" s="414"/>
      <c r="K21" s="299"/>
      <c r="L21" s="348"/>
      <c r="M21" s="525"/>
      <c r="N21" s="606"/>
      <c r="O21" s="459"/>
      <c r="P21" s="379"/>
      <c r="Q21" s="348"/>
      <c r="R21" s="525" t="s">
        <v>502</v>
      </c>
      <c r="S21" s="587"/>
      <c r="T21" s="444">
        <v>200</v>
      </c>
      <c r="U21" s="746"/>
      <c r="V21" s="570"/>
      <c r="W21" s="229" t="s">
        <v>610</v>
      </c>
      <c r="X21" s="571"/>
    </row>
    <row r="22" spans="2:24" ht="18.75" customHeight="1">
      <c r="B22" s="338"/>
      <c r="C22" s="511" t="s">
        <v>497</v>
      </c>
      <c r="D22" s="610" t="s">
        <v>588</v>
      </c>
      <c r="E22" s="478">
        <v>250</v>
      </c>
      <c r="F22" s="747"/>
      <c r="G22" s="339"/>
      <c r="H22" s="513"/>
      <c r="I22" s="613"/>
      <c r="J22" s="418"/>
      <c r="K22" s="344"/>
      <c r="L22" s="338"/>
      <c r="M22" s="511"/>
      <c r="N22" s="607"/>
      <c r="O22" s="460"/>
      <c r="P22" s="378"/>
      <c r="Q22" s="338"/>
      <c r="R22" s="416"/>
      <c r="S22" s="585"/>
      <c r="T22" s="461"/>
      <c r="U22" s="341"/>
      <c r="V22" s="570"/>
      <c r="W22" s="579" t="s">
        <v>613</v>
      </c>
      <c r="X22" s="571"/>
    </row>
    <row r="23" spans="2:24" ht="18.75" customHeight="1">
      <c r="B23" s="338"/>
      <c r="C23" s="511" t="s">
        <v>498</v>
      </c>
      <c r="D23" s="610" t="s">
        <v>588</v>
      </c>
      <c r="E23" s="478">
        <v>350</v>
      </c>
      <c r="F23" s="747"/>
      <c r="G23" s="339"/>
      <c r="H23" s="543"/>
      <c r="I23" s="629"/>
      <c r="J23" s="418"/>
      <c r="K23" s="344"/>
      <c r="L23" s="338"/>
      <c r="M23" s="511"/>
      <c r="N23" s="607"/>
      <c r="O23" s="485"/>
      <c r="P23" s="378"/>
      <c r="Q23" s="338"/>
      <c r="R23" s="475"/>
      <c r="S23" s="588"/>
      <c r="T23" s="488"/>
      <c r="U23" s="341"/>
      <c r="V23" s="570"/>
      <c r="W23" s="320"/>
      <c r="X23" s="571"/>
    </row>
    <row r="24" spans="2:24" ht="18.75" customHeight="1">
      <c r="B24" s="338"/>
      <c r="C24" s="423"/>
      <c r="D24" s="610"/>
      <c r="E24" s="478"/>
      <c r="F24" s="341"/>
      <c r="G24" s="339"/>
      <c r="H24" s="475"/>
      <c r="I24" s="621"/>
      <c r="J24" s="478"/>
      <c r="K24" s="344"/>
      <c r="L24" s="338"/>
      <c r="M24" s="519"/>
      <c r="N24" s="630"/>
      <c r="O24" s="485"/>
      <c r="P24" s="378"/>
      <c r="Q24" s="338"/>
      <c r="R24" s="475"/>
      <c r="S24" s="588"/>
      <c r="T24" s="488"/>
      <c r="U24" s="341"/>
      <c r="V24" s="570"/>
      <c r="W24" s="320"/>
      <c r="X24" s="571"/>
    </row>
    <row r="25" spans="2:24" ht="18.75" customHeight="1">
      <c r="B25" s="338"/>
      <c r="C25" s="516" t="s">
        <v>494</v>
      </c>
      <c r="D25" s="610"/>
      <c r="E25" s="518"/>
      <c r="F25" s="385"/>
      <c r="G25" s="339"/>
      <c r="H25" s="475"/>
      <c r="I25" s="621"/>
      <c r="J25" s="478"/>
      <c r="K25" s="344"/>
      <c r="L25" s="338"/>
      <c r="M25" s="495"/>
      <c r="N25" s="631"/>
      <c r="O25" s="485"/>
      <c r="P25" s="378"/>
      <c r="Q25" s="338"/>
      <c r="R25" s="475"/>
      <c r="S25" s="588"/>
      <c r="T25" s="488"/>
      <c r="U25" s="341"/>
      <c r="V25" s="570"/>
      <c r="W25" s="320"/>
      <c r="X25" s="571"/>
    </row>
    <row r="26" spans="2:24" ht="18.75" customHeight="1">
      <c r="B26" s="338"/>
      <c r="C26" s="511" t="s">
        <v>499</v>
      </c>
      <c r="D26" s="610" t="s">
        <v>591</v>
      </c>
      <c r="E26" s="478">
        <v>750</v>
      </c>
      <c r="F26" s="747"/>
      <c r="G26" s="339"/>
      <c r="H26" s="511"/>
      <c r="I26" s="613"/>
      <c r="J26" s="418"/>
      <c r="K26" s="344"/>
      <c r="L26" s="338"/>
      <c r="M26" s="511"/>
      <c r="N26" s="613"/>
      <c r="O26" s="485"/>
      <c r="P26" s="378"/>
      <c r="Q26" s="338"/>
      <c r="R26" s="475"/>
      <c r="S26" s="588"/>
      <c r="T26" s="488"/>
      <c r="U26" s="341"/>
      <c r="V26" s="570"/>
      <c r="W26" s="229"/>
      <c r="X26" s="571"/>
    </row>
    <row r="27" spans="2:24" ht="18.75" customHeight="1">
      <c r="B27" s="338"/>
      <c r="C27" s="511" t="s">
        <v>500</v>
      </c>
      <c r="D27" s="610" t="s">
        <v>615</v>
      </c>
      <c r="E27" s="478">
        <v>50</v>
      </c>
      <c r="F27" s="747"/>
      <c r="G27" s="339"/>
      <c r="H27" s="513"/>
      <c r="I27" s="613"/>
      <c r="J27" s="418"/>
      <c r="K27" s="344"/>
      <c r="L27" s="338"/>
      <c r="M27" s="511"/>
      <c r="N27" s="613"/>
      <c r="O27" s="485"/>
      <c r="P27" s="378"/>
      <c r="Q27" s="338"/>
      <c r="R27" s="511"/>
      <c r="S27" s="613"/>
      <c r="T27" s="488"/>
      <c r="U27" s="341"/>
      <c r="V27" s="570"/>
      <c r="W27" s="320"/>
      <c r="X27" s="571"/>
    </row>
    <row r="28" spans="2:24" ht="18.75" customHeight="1">
      <c r="B28" s="338"/>
      <c r="C28" s="511" t="s">
        <v>501</v>
      </c>
      <c r="D28" s="627" t="s">
        <v>626</v>
      </c>
      <c r="E28" s="478">
        <v>250</v>
      </c>
      <c r="F28" s="747"/>
      <c r="G28" s="339"/>
      <c r="H28" s="513"/>
      <c r="I28" s="613"/>
      <c r="J28" s="418"/>
      <c r="K28" s="344"/>
      <c r="L28" s="338"/>
      <c r="M28" s="511"/>
      <c r="N28" s="613"/>
      <c r="O28" s="454"/>
      <c r="P28" s="378"/>
      <c r="Q28" s="338"/>
      <c r="R28" s="490"/>
      <c r="S28" s="520"/>
      <c r="T28" s="461"/>
      <c r="U28" s="341"/>
      <c r="V28" s="570"/>
      <c r="W28" s="229" t="s">
        <v>633</v>
      </c>
      <c r="X28" s="571"/>
    </row>
    <row r="29" spans="2:24" ht="18.75" customHeight="1">
      <c r="B29" s="338"/>
      <c r="C29" s="511"/>
      <c r="D29" s="420"/>
      <c r="E29" s="478"/>
      <c r="F29" s="565"/>
      <c r="G29" s="339"/>
      <c r="H29" s="513"/>
      <c r="I29" s="613"/>
      <c r="J29" s="418"/>
      <c r="K29" s="344"/>
      <c r="L29" s="338"/>
      <c r="M29" s="511"/>
      <c r="N29" s="613"/>
      <c r="O29" s="454"/>
      <c r="P29" s="378"/>
      <c r="Q29" s="338"/>
      <c r="R29" s="416"/>
      <c r="S29" s="431"/>
      <c r="T29" s="461"/>
      <c r="U29" s="341"/>
      <c r="V29" s="570"/>
      <c r="W29" s="579" t="s">
        <v>635</v>
      </c>
      <c r="X29" s="571"/>
    </row>
    <row r="30" spans="2:24" ht="18.75" customHeight="1">
      <c r="B30" s="338"/>
      <c r="C30" s="416"/>
      <c r="D30" s="417"/>
      <c r="E30" s="515"/>
      <c r="F30" s="341"/>
      <c r="G30" s="339"/>
      <c r="H30" s="519"/>
      <c r="I30" s="521"/>
      <c r="J30" s="478"/>
      <c r="K30" s="344"/>
      <c r="L30" s="338"/>
      <c r="M30" s="490"/>
      <c r="N30" s="520"/>
      <c r="O30" s="454"/>
      <c r="P30" s="378"/>
      <c r="Q30" s="338"/>
      <c r="R30" s="416"/>
      <c r="S30" s="431"/>
      <c r="T30" s="461"/>
      <c r="U30" s="341"/>
      <c r="V30" s="570"/>
      <c r="W30" s="579"/>
      <c r="X30" s="571"/>
    </row>
    <row r="31" spans="2:24" ht="18.75" customHeight="1">
      <c r="B31" s="333"/>
      <c r="C31" s="462"/>
      <c r="D31" s="463"/>
      <c r="E31" s="476"/>
      <c r="F31" s="336"/>
      <c r="G31" s="324"/>
      <c r="H31" s="465"/>
      <c r="I31" s="463"/>
      <c r="J31" s="476"/>
      <c r="K31" s="331"/>
      <c r="L31" s="333"/>
      <c r="M31" s="470"/>
      <c r="N31" s="472"/>
      <c r="O31" s="474"/>
      <c r="P31" s="372"/>
      <c r="Q31" s="333"/>
      <c r="R31" s="470"/>
      <c r="S31" s="472"/>
      <c r="T31" s="477"/>
      <c r="U31" s="336"/>
      <c r="V31" s="570"/>
      <c r="W31" s="320"/>
      <c r="X31" s="571"/>
    </row>
    <row r="32" spans="2:24" ht="18.75" customHeight="1">
      <c r="B32" s="891" t="s">
        <v>3</v>
      </c>
      <c r="C32" s="911"/>
      <c r="D32" s="911"/>
      <c r="E32" s="355">
        <f>SUM(E21:E31)</f>
        <v>2500</v>
      </c>
      <c r="F32" s="335">
        <f>SUM(F21:F31)</f>
        <v>0</v>
      </c>
      <c r="G32" s="911" t="s">
        <v>3</v>
      </c>
      <c r="H32" s="911"/>
      <c r="I32" s="911"/>
      <c r="J32" s="355"/>
      <c r="K32" s="298"/>
      <c r="L32" s="891" t="s">
        <v>3</v>
      </c>
      <c r="M32" s="911"/>
      <c r="N32" s="912"/>
      <c r="O32" s="265">
        <f>SUM(O21:O31)</f>
        <v>0</v>
      </c>
      <c r="P32" s="376">
        <f>SUM(P21:P31)</f>
        <v>0</v>
      </c>
      <c r="Q32" s="891" t="s">
        <v>3</v>
      </c>
      <c r="R32" s="911"/>
      <c r="S32" s="912"/>
      <c r="T32" s="354">
        <f>SUM(T21:T31)</f>
        <v>200</v>
      </c>
      <c r="U32" s="335">
        <f>SUM(U21:U31)</f>
        <v>0</v>
      </c>
      <c r="V32" s="572"/>
      <c r="W32" s="373"/>
      <c r="X32" s="573"/>
    </row>
    <row r="33" spans="2:30" s="4" customFormat="1" ht="13.5" customHeight="1">
      <c r="B33" s="229" t="s">
        <v>778</v>
      </c>
      <c r="C33" s="169"/>
      <c r="D33" s="1"/>
      <c r="E33" s="756"/>
      <c r="F33" s="757"/>
      <c r="G33" s="1"/>
      <c r="H33" s="1"/>
      <c r="I33" s="1"/>
      <c r="J33" s="756"/>
      <c r="K33" s="758"/>
      <c r="L33" s="1"/>
      <c r="M33" s="1"/>
      <c r="N33" s="1"/>
      <c r="O33" s="756"/>
      <c r="P33" s="759"/>
      <c r="Q33" s="1"/>
      <c r="R33" s="1"/>
      <c r="S33" s="1"/>
      <c r="T33" s="756"/>
      <c r="U33" s="758"/>
      <c r="V33" s="1"/>
      <c r="W33" s="1"/>
      <c r="X33" s="1"/>
      <c r="Y33" s="756"/>
      <c r="Z33" s="759"/>
      <c r="AA33" s="761"/>
      <c r="AB33" s="762"/>
      <c r="AC33" s="755"/>
      <c r="AD33" s="761"/>
    </row>
    <row r="34" spans="2:29" s="4" customFormat="1" ht="14.25" customHeight="1">
      <c r="B34" s="879" t="s">
        <v>780</v>
      </c>
      <c r="C34" s="880"/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0"/>
      <c r="X34" s="880"/>
      <c r="Y34" s="727"/>
      <c r="Z34" s="727"/>
      <c r="AA34" s="727"/>
      <c r="AB34" s="727"/>
      <c r="AC34" s="727"/>
    </row>
    <row r="35" spans="2:29" s="4" customFormat="1" ht="14.25" customHeight="1">
      <c r="B35" s="879" t="s">
        <v>776</v>
      </c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727"/>
      <c r="Z35" s="727"/>
      <c r="AA35" s="727"/>
      <c r="AB35" s="727"/>
      <c r="AC35" s="727"/>
    </row>
    <row r="36" spans="2:29" s="4" customFormat="1" ht="13.5">
      <c r="B36" s="879" t="s">
        <v>777</v>
      </c>
      <c r="C36" s="923"/>
      <c r="D36" s="923"/>
      <c r="E36" s="923"/>
      <c r="F36" s="923"/>
      <c r="G36" s="923"/>
      <c r="H36" s="923"/>
      <c r="I36" s="923"/>
      <c r="J36" s="923"/>
      <c r="K36" s="923"/>
      <c r="L36" s="923"/>
      <c r="M36" s="923"/>
      <c r="N36" s="923"/>
      <c r="O36" s="923"/>
      <c r="P36" s="923"/>
      <c r="Q36" s="923"/>
      <c r="R36" s="923"/>
      <c r="S36" s="923"/>
      <c r="T36" s="923"/>
      <c r="U36" s="923"/>
      <c r="V36" s="923"/>
      <c r="W36" s="923"/>
      <c r="X36" s="923"/>
      <c r="Y36" s="727"/>
      <c r="Z36" s="727"/>
      <c r="AA36" s="727"/>
      <c r="AB36" s="727"/>
      <c r="AC36" s="727"/>
    </row>
    <row r="37" spans="2:26" s="4" customFormat="1" ht="8.25" customHeight="1">
      <c r="B37" s="229"/>
      <c r="C37" s="1"/>
      <c r="D37" s="1"/>
      <c r="E37" s="756"/>
      <c r="F37" s="757"/>
      <c r="G37" s="1"/>
      <c r="H37" s="1"/>
      <c r="I37" s="1"/>
      <c r="J37" s="756"/>
      <c r="K37" s="758"/>
      <c r="L37" s="1"/>
      <c r="M37" s="1"/>
      <c r="N37" s="1"/>
      <c r="O37" s="756"/>
      <c r="P37" s="759"/>
      <c r="Q37" s="1"/>
      <c r="R37" s="1"/>
      <c r="S37" s="1"/>
      <c r="T37" s="756"/>
      <c r="U37" s="758"/>
      <c r="V37" s="1"/>
      <c r="W37" s="1"/>
      <c r="X37" s="1"/>
      <c r="Y37" s="756"/>
      <c r="Z37" s="759"/>
    </row>
    <row r="38" spans="2:24" ht="21.75" customHeight="1">
      <c r="B38" s="319" t="s">
        <v>630</v>
      </c>
      <c r="C38" s="320"/>
      <c r="E38" s="320"/>
      <c r="F38" s="320"/>
      <c r="J38" s="320"/>
      <c r="K38" s="320"/>
      <c r="M38" s="320"/>
      <c r="O38" s="320"/>
      <c r="P38" s="320"/>
      <c r="R38" s="321"/>
      <c r="T38" s="326"/>
      <c r="U38" s="327"/>
      <c r="W38" s="852" t="str">
        <f>'三河集計表'!O31</f>
        <v>（2020年8月現在）</v>
      </c>
      <c r="X38" s="853"/>
    </row>
    <row r="39" ht="8.25" customHeight="1"/>
  </sheetData>
  <sheetProtection password="CCCF" sheet="1" selectLockedCells="1"/>
  <mergeCells count="44">
    <mergeCell ref="E3:F3"/>
    <mergeCell ref="C4:E4"/>
    <mergeCell ref="E2:F2"/>
    <mergeCell ref="M2:N2"/>
    <mergeCell ref="O2:S2"/>
    <mergeCell ref="T2:U2"/>
    <mergeCell ref="V2:X2"/>
    <mergeCell ref="G2:L2"/>
    <mergeCell ref="O4:P4"/>
    <mergeCell ref="Q4:R4"/>
    <mergeCell ref="V5:X5"/>
    <mergeCell ref="Q18:S18"/>
    <mergeCell ref="G3:L3"/>
    <mergeCell ref="G18:I18"/>
    <mergeCell ref="V20:X20"/>
    <mergeCell ref="W38:X38"/>
    <mergeCell ref="M3:N3"/>
    <mergeCell ref="O3:S3"/>
    <mergeCell ref="T3:U3"/>
    <mergeCell ref="V3:W3"/>
    <mergeCell ref="L18:N18"/>
    <mergeCell ref="B34:X34"/>
    <mergeCell ref="B35:X35"/>
    <mergeCell ref="B36:X36"/>
    <mergeCell ref="G20:J20"/>
    <mergeCell ref="L20:O20"/>
    <mergeCell ref="Q20:T20"/>
    <mergeCell ref="F4:G4"/>
    <mergeCell ref="H4:I4"/>
    <mergeCell ref="B5:E5"/>
    <mergeCell ref="G5:J5"/>
    <mergeCell ref="L5:O5"/>
    <mergeCell ref="Q5:T5"/>
    <mergeCell ref="B18:D18"/>
    <mergeCell ref="B32:D32"/>
    <mergeCell ref="G32:I32"/>
    <mergeCell ref="L32:N32"/>
    <mergeCell ref="Q32:S32"/>
    <mergeCell ref="C19:E19"/>
    <mergeCell ref="F19:G19"/>
    <mergeCell ref="H19:I19"/>
    <mergeCell ref="O19:P19"/>
    <mergeCell ref="Q19:R19"/>
    <mergeCell ref="B20:E20"/>
  </mergeCells>
  <conditionalFormatting sqref="F6">
    <cfRule type="expression" priority="17" dxfId="0" stopIfTrue="1">
      <formula>F6&gt;E6</formula>
    </cfRule>
  </conditionalFormatting>
  <conditionalFormatting sqref="F7">
    <cfRule type="expression" priority="16" dxfId="0" stopIfTrue="1">
      <formula>F7&gt;E7</formula>
    </cfRule>
  </conditionalFormatting>
  <conditionalFormatting sqref="F8">
    <cfRule type="expression" priority="15" dxfId="0" stopIfTrue="1">
      <formula>F8&gt;E8</formula>
    </cfRule>
  </conditionalFormatting>
  <conditionalFormatting sqref="F11">
    <cfRule type="expression" priority="14" dxfId="0" stopIfTrue="1">
      <formula>F11&gt;E11</formula>
    </cfRule>
  </conditionalFormatting>
  <conditionalFormatting sqref="F12">
    <cfRule type="expression" priority="13" dxfId="0" stopIfTrue="1">
      <formula>F12&gt;E12</formula>
    </cfRule>
  </conditionalFormatting>
  <conditionalFormatting sqref="F13">
    <cfRule type="expression" priority="12" dxfId="0" stopIfTrue="1">
      <formula>F13&gt;E13</formula>
    </cfRule>
  </conditionalFormatting>
  <conditionalFormatting sqref="F14">
    <cfRule type="expression" priority="11" dxfId="0" stopIfTrue="1">
      <formula>F14&gt;E14</formula>
    </cfRule>
  </conditionalFormatting>
  <conditionalFormatting sqref="F15">
    <cfRule type="expression" priority="9" dxfId="0" stopIfTrue="1">
      <formula>F15&gt;E15</formula>
    </cfRule>
  </conditionalFormatting>
  <conditionalFormatting sqref="F21">
    <cfRule type="expression" priority="8" dxfId="0" stopIfTrue="1">
      <formula>F21&gt;E21</formula>
    </cfRule>
  </conditionalFormatting>
  <conditionalFormatting sqref="F22">
    <cfRule type="expression" priority="7" dxfId="0" stopIfTrue="1">
      <formula>F22&gt;E22</formula>
    </cfRule>
  </conditionalFormatting>
  <conditionalFormatting sqref="F23">
    <cfRule type="expression" priority="6" dxfId="0" stopIfTrue="1">
      <formula>F23&gt;E23</formula>
    </cfRule>
  </conditionalFormatting>
  <conditionalFormatting sqref="F26">
    <cfRule type="expression" priority="5" dxfId="0" stopIfTrue="1">
      <formula>F26&gt;E26</formula>
    </cfRule>
  </conditionalFormatting>
  <conditionalFormatting sqref="F27">
    <cfRule type="expression" priority="4" dxfId="0" stopIfTrue="1">
      <formula>F27&gt;E27</formula>
    </cfRule>
  </conditionalFormatting>
  <conditionalFormatting sqref="F28">
    <cfRule type="expression" priority="3" dxfId="0" stopIfTrue="1">
      <formula>F28&gt;E28</formula>
    </cfRule>
  </conditionalFormatting>
  <conditionalFormatting sqref="P6">
    <cfRule type="expression" priority="2" dxfId="0" stopIfTrue="1">
      <formula>P6&gt;O6</formula>
    </cfRule>
  </conditionalFormatting>
  <conditionalFormatting sqref="U21">
    <cfRule type="expression" priority="1" dxfId="0" stopIfTrue="1">
      <formula>U21&gt;T21</formula>
    </cfRule>
  </conditionalFormatting>
  <dataValidations count="2">
    <dataValidation operator="lessThanOrEqual" allowBlank="1" showInputMessage="1" showErrorMessage="1" sqref="M17:O17 H30:I31 M9:N10 T21:T31 M30:N31 S21:S26 E30:E31 R16:S16 M7:N7 H6:I10 J6:J16 R7:R10 H16:I17 O7:O16 S9:S10 S6:S7 M16:N16 C10:D10 E6:E10 C16:E17 T7:T16 R28:S31 R22:R26 E21:E25 O21:O31 M24:N25 J21:J31 H24:I25 C21:D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8 F11:F15 F21:F23 F26:F28 P6 U21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T44"/>
  <sheetViews>
    <sheetView showGridLines="0" showZeros="0" zoomScale="68" zoomScaleNormal="68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0.74609375" style="319" customWidth="1"/>
    <col min="3" max="3" width="13.125" style="319" customWidth="1"/>
    <col min="4" max="4" width="4.75390625" style="319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4.75390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4.75390625" style="319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4.87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25" style="319" customWidth="1"/>
    <col min="26" max="16384" width="9.00390625" style="319" customWidth="1"/>
  </cols>
  <sheetData>
    <row r="1" spans="7:150" ht="6.75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26.25" customHeight="1">
      <c r="B2" s="164" t="s">
        <v>273</v>
      </c>
      <c r="C2" s="164"/>
      <c r="D2" s="164"/>
      <c r="E2" s="893" t="s">
        <v>6</v>
      </c>
      <c r="F2" s="894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3" t="s">
        <v>8</v>
      </c>
      <c r="U2" s="894"/>
      <c r="V2" s="895">
        <f>'三河集計表'!N3</f>
        <v>0</v>
      </c>
      <c r="W2" s="896"/>
      <c r="X2" s="922"/>
      <c r="ET2" s="320"/>
    </row>
    <row r="3" spans="2:24" ht="26.25" customHeight="1">
      <c r="B3" s="330"/>
      <c r="C3" s="330"/>
      <c r="D3" s="330"/>
      <c r="E3" s="906" t="s">
        <v>9</v>
      </c>
      <c r="F3" s="90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17">
        <f>'三河集計表'!J4</f>
        <v>0</v>
      </c>
      <c r="P3" s="918"/>
      <c r="Q3" s="918"/>
      <c r="R3" s="918"/>
      <c r="S3" s="919"/>
      <c r="T3" s="906" t="s">
        <v>11</v>
      </c>
      <c r="U3" s="907"/>
      <c r="V3" s="920">
        <f>SUM(O4)</f>
        <v>0</v>
      </c>
      <c r="W3" s="921"/>
      <c r="X3" s="347" t="s">
        <v>2</v>
      </c>
    </row>
    <row r="4" spans="2:47" ht="22.5" customHeight="1">
      <c r="B4" s="320" t="s">
        <v>291</v>
      </c>
      <c r="C4" s="900" t="s">
        <v>504</v>
      </c>
      <c r="D4" s="900"/>
      <c r="E4" s="900"/>
      <c r="F4" s="901" t="s">
        <v>17</v>
      </c>
      <c r="G4" s="901"/>
      <c r="H4" s="902">
        <f>SUM(E38+J38+O38+T38)</f>
        <v>88350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2">
        <f>SUM(F38+K38+P38+U38)</f>
        <v>0</v>
      </c>
      <c r="P4" s="901"/>
      <c r="Q4" s="905" t="s">
        <v>2</v>
      </c>
      <c r="R4" s="905"/>
      <c r="S4" s="320"/>
      <c r="T4" s="327"/>
      <c r="U4" s="327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</row>
    <row r="5" spans="2:24" ht="16.5" customHeight="1">
      <c r="B5" s="891" t="s">
        <v>278</v>
      </c>
      <c r="C5" s="911"/>
      <c r="D5" s="911"/>
      <c r="E5" s="911"/>
      <c r="F5" s="343" t="s">
        <v>276</v>
      </c>
      <c r="G5" s="911" t="s">
        <v>279</v>
      </c>
      <c r="H5" s="911"/>
      <c r="I5" s="911"/>
      <c r="J5" s="912"/>
      <c r="K5" s="323" t="s">
        <v>276</v>
      </c>
      <c r="L5" s="891" t="s">
        <v>280</v>
      </c>
      <c r="M5" s="911"/>
      <c r="N5" s="911"/>
      <c r="O5" s="911"/>
      <c r="P5" s="343" t="s">
        <v>276</v>
      </c>
      <c r="Q5" s="91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7.25" customHeight="1">
      <c r="B6" s="334"/>
      <c r="C6" s="561" t="s">
        <v>505</v>
      </c>
      <c r="D6" s="618" t="s">
        <v>580</v>
      </c>
      <c r="E6" s="598">
        <v>10150</v>
      </c>
      <c r="F6" s="746"/>
      <c r="G6" s="321"/>
      <c r="H6" s="562"/>
      <c r="I6" s="606"/>
      <c r="J6" s="489"/>
      <c r="K6" s="380"/>
      <c r="L6" s="334"/>
      <c r="M6" s="525" t="s">
        <v>535</v>
      </c>
      <c r="N6" s="526"/>
      <c r="O6" s="598">
        <v>2350</v>
      </c>
      <c r="P6" s="746"/>
      <c r="Q6" s="415"/>
      <c r="R6" s="525" t="s">
        <v>541</v>
      </c>
      <c r="S6" s="545"/>
      <c r="T6" s="598">
        <v>4000</v>
      </c>
      <c r="U6" s="746"/>
      <c r="V6" s="570"/>
      <c r="W6" s="229" t="s">
        <v>616</v>
      </c>
      <c r="X6" s="571"/>
    </row>
    <row r="7" spans="2:24" ht="17.25" customHeight="1">
      <c r="B7" s="338"/>
      <c r="C7" s="511" t="s">
        <v>506</v>
      </c>
      <c r="D7" s="614" t="s">
        <v>580</v>
      </c>
      <c r="E7" s="478">
        <v>3100</v>
      </c>
      <c r="F7" s="747"/>
      <c r="G7" s="339"/>
      <c r="H7" s="513"/>
      <c r="I7" s="607"/>
      <c r="J7" s="418"/>
      <c r="K7" s="344"/>
      <c r="L7" s="338"/>
      <c r="M7" s="513" t="s">
        <v>540</v>
      </c>
      <c r="N7" s="603"/>
      <c r="O7" s="478">
        <v>550</v>
      </c>
      <c r="P7" s="747"/>
      <c r="Q7" s="419"/>
      <c r="R7" s="511"/>
      <c r="S7" s="546"/>
      <c r="T7" s="478"/>
      <c r="U7" s="378"/>
      <c r="V7" s="570"/>
      <c r="W7" s="579" t="s">
        <v>789</v>
      </c>
      <c r="X7" s="571"/>
    </row>
    <row r="8" spans="2:24" ht="17.25" customHeight="1">
      <c r="B8" s="338"/>
      <c r="C8" s="511" t="s">
        <v>507</v>
      </c>
      <c r="D8" s="614" t="s">
        <v>580</v>
      </c>
      <c r="E8" s="478">
        <v>3000</v>
      </c>
      <c r="F8" s="747"/>
      <c r="G8" s="339"/>
      <c r="H8" s="513"/>
      <c r="I8" s="607"/>
      <c r="J8" s="418"/>
      <c r="K8" s="344"/>
      <c r="L8" s="338"/>
      <c r="M8" s="513" t="s">
        <v>537</v>
      </c>
      <c r="N8" s="603"/>
      <c r="O8" s="478">
        <v>850</v>
      </c>
      <c r="P8" s="747"/>
      <c r="Q8" s="419"/>
      <c r="R8" s="511"/>
      <c r="S8" s="546"/>
      <c r="T8" s="547"/>
      <c r="U8" s="750"/>
      <c r="V8" s="570"/>
      <c r="W8" s="579" t="s">
        <v>790</v>
      </c>
      <c r="X8" s="571"/>
    </row>
    <row r="9" spans="2:24" ht="17.25" customHeight="1">
      <c r="B9" s="338"/>
      <c r="C9" s="511" t="s">
        <v>508</v>
      </c>
      <c r="D9" s="614" t="s">
        <v>580</v>
      </c>
      <c r="E9" s="478">
        <v>4550</v>
      </c>
      <c r="F9" s="747"/>
      <c r="G9" s="339"/>
      <c r="H9" s="511"/>
      <c r="I9" s="607"/>
      <c r="J9" s="418"/>
      <c r="K9" s="569"/>
      <c r="L9" s="338"/>
      <c r="M9" s="513" t="s">
        <v>634</v>
      </c>
      <c r="N9" s="603"/>
      <c r="O9" s="478">
        <v>1450</v>
      </c>
      <c r="P9" s="747"/>
      <c r="Q9" s="419"/>
      <c r="R9" s="511"/>
      <c r="S9" s="546"/>
      <c r="T9" s="547"/>
      <c r="U9" s="341"/>
      <c r="V9" s="570"/>
      <c r="W9" s="229"/>
      <c r="X9" s="571"/>
    </row>
    <row r="10" spans="2:24" ht="17.25" customHeight="1">
      <c r="B10" s="338"/>
      <c r="C10" s="511" t="s">
        <v>509</v>
      </c>
      <c r="D10" s="614" t="s">
        <v>580</v>
      </c>
      <c r="E10" s="478">
        <v>1600</v>
      </c>
      <c r="F10" s="747"/>
      <c r="G10" s="339"/>
      <c r="H10" s="511"/>
      <c r="I10" s="607"/>
      <c r="J10" s="418"/>
      <c r="K10" s="569"/>
      <c r="L10" s="338"/>
      <c r="M10" s="513" t="s">
        <v>539</v>
      </c>
      <c r="N10" s="614" t="s">
        <v>614</v>
      </c>
      <c r="O10" s="478">
        <v>900</v>
      </c>
      <c r="P10" s="747"/>
      <c r="Q10" s="419"/>
      <c r="R10" s="511"/>
      <c r="S10" s="607"/>
      <c r="T10" s="547"/>
      <c r="U10" s="341"/>
      <c r="V10" s="570"/>
      <c r="W10" s="229"/>
      <c r="X10" s="571"/>
    </row>
    <row r="11" spans="2:24" ht="17.25" customHeight="1">
      <c r="B11" s="338"/>
      <c r="C11" s="511" t="s">
        <v>510</v>
      </c>
      <c r="D11" s="614" t="s">
        <v>580</v>
      </c>
      <c r="E11" s="478">
        <v>1350</v>
      </c>
      <c r="F11" s="747"/>
      <c r="G11" s="339"/>
      <c r="H11" s="511"/>
      <c r="I11" s="607"/>
      <c r="J11" s="478"/>
      <c r="K11" s="569"/>
      <c r="L11" s="338"/>
      <c r="M11" s="513" t="s">
        <v>536</v>
      </c>
      <c r="N11" s="603"/>
      <c r="O11" s="478">
        <v>750</v>
      </c>
      <c r="P11" s="747"/>
      <c r="Q11" s="419"/>
      <c r="R11" s="511"/>
      <c r="S11" s="546"/>
      <c r="T11" s="547"/>
      <c r="U11" s="341"/>
      <c r="V11" s="570"/>
      <c r="W11" s="229"/>
      <c r="X11" s="571"/>
    </row>
    <row r="12" spans="2:24" ht="17.25" customHeight="1">
      <c r="B12" s="338"/>
      <c r="C12" s="511" t="s">
        <v>511</v>
      </c>
      <c r="D12" s="614" t="s">
        <v>580</v>
      </c>
      <c r="E12" s="478">
        <v>1950</v>
      </c>
      <c r="F12" s="747"/>
      <c r="G12" s="339"/>
      <c r="H12" s="511"/>
      <c r="I12" s="607"/>
      <c r="J12" s="478"/>
      <c r="K12" s="569"/>
      <c r="L12" s="338"/>
      <c r="M12" s="513" t="s">
        <v>538</v>
      </c>
      <c r="N12" s="603"/>
      <c r="O12" s="478">
        <v>600</v>
      </c>
      <c r="P12" s="747"/>
      <c r="Q12" s="419"/>
      <c r="R12" s="511"/>
      <c r="S12" s="546"/>
      <c r="T12" s="547"/>
      <c r="U12" s="341"/>
      <c r="V12" s="570"/>
      <c r="W12" s="229"/>
      <c r="X12" s="571"/>
    </row>
    <row r="13" spans="2:24" ht="17.25" customHeight="1">
      <c r="B13" s="338"/>
      <c r="C13" s="511" t="s">
        <v>512</v>
      </c>
      <c r="D13" s="614" t="s">
        <v>580</v>
      </c>
      <c r="E13" s="478">
        <v>2200</v>
      </c>
      <c r="F13" s="747"/>
      <c r="G13" s="339"/>
      <c r="H13" s="511"/>
      <c r="I13" s="607"/>
      <c r="J13" s="418"/>
      <c r="K13" s="569"/>
      <c r="L13" s="338"/>
      <c r="M13" s="513" t="s">
        <v>798</v>
      </c>
      <c r="N13" s="603"/>
      <c r="O13" s="478">
        <v>1250</v>
      </c>
      <c r="P13" s="793"/>
      <c r="Q13" s="419"/>
      <c r="R13" s="511"/>
      <c r="S13" s="431"/>
      <c r="T13" s="547"/>
      <c r="U13" s="341"/>
      <c r="V13" s="570"/>
      <c r="W13" s="229"/>
      <c r="X13" s="571"/>
    </row>
    <row r="14" spans="2:24" ht="17.25" customHeight="1">
      <c r="B14" s="338"/>
      <c r="C14" s="511" t="s">
        <v>513</v>
      </c>
      <c r="D14" s="614" t="s">
        <v>580</v>
      </c>
      <c r="E14" s="478">
        <v>2250</v>
      </c>
      <c r="F14" s="747"/>
      <c r="G14" s="339"/>
      <c r="H14" s="513"/>
      <c r="I14" s="607"/>
      <c r="J14" s="478"/>
      <c r="K14" s="569"/>
      <c r="L14" s="338"/>
      <c r="M14" s="513"/>
      <c r="N14" s="487"/>
      <c r="O14" s="478"/>
      <c r="P14" s="500"/>
      <c r="Q14" s="419"/>
      <c r="R14" s="511"/>
      <c r="S14" s="417"/>
      <c r="T14" s="418"/>
      <c r="U14" s="341"/>
      <c r="V14" s="570"/>
      <c r="W14" s="229"/>
      <c r="X14" s="571"/>
    </row>
    <row r="15" spans="2:24" ht="17.25" customHeight="1">
      <c r="B15" s="338"/>
      <c r="C15" s="511" t="s">
        <v>514</v>
      </c>
      <c r="D15" s="614" t="s">
        <v>580</v>
      </c>
      <c r="E15" s="478">
        <v>2100</v>
      </c>
      <c r="F15" s="747"/>
      <c r="G15" s="339"/>
      <c r="H15" s="513"/>
      <c r="I15" s="607"/>
      <c r="J15" s="418"/>
      <c r="K15" s="344"/>
      <c r="L15" s="338"/>
      <c r="M15" s="513"/>
      <c r="N15" s="603"/>
      <c r="O15" s="478"/>
      <c r="P15" s="500"/>
      <c r="Q15" s="419"/>
      <c r="R15" s="511"/>
      <c r="S15" s="417"/>
      <c r="T15" s="418"/>
      <c r="U15" s="341"/>
      <c r="V15" s="570"/>
      <c r="W15" s="229"/>
      <c r="X15" s="571"/>
    </row>
    <row r="16" spans="2:24" ht="17.25" customHeight="1">
      <c r="B16" s="338"/>
      <c r="C16" s="511" t="s">
        <v>515</v>
      </c>
      <c r="D16" s="614" t="s">
        <v>580</v>
      </c>
      <c r="E16" s="790">
        <v>1850</v>
      </c>
      <c r="F16" s="747"/>
      <c r="G16" s="339"/>
      <c r="H16" s="513"/>
      <c r="I16" s="607"/>
      <c r="J16" s="418"/>
      <c r="K16" s="344"/>
      <c r="L16" s="338"/>
      <c r="M16" s="513"/>
      <c r="N16" s="603"/>
      <c r="O16" s="478"/>
      <c r="P16" s="500"/>
      <c r="Q16" s="419"/>
      <c r="R16" s="511"/>
      <c r="S16" s="417"/>
      <c r="T16" s="418"/>
      <c r="U16" s="341"/>
      <c r="V16" s="570"/>
      <c r="W16" s="229"/>
      <c r="X16" s="571"/>
    </row>
    <row r="17" spans="2:24" ht="17.25" customHeight="1">
      <c r="B17" s="338"/>
      <c r="C17" s="513" t="s">
        <v>516</v>
      </c>
      <c r="D17" s="614" t="s">
        <v>588</v>
      </c>
      <c r="E17" s="478">
        <v>1400</v>
      </c>
      <c r="F17" s="747"/>
      <c r="G17" s="339"/>
      <c r="H17" s="513"/>
      <c r="I17" s="607"/>
      <c r="J17" s="418"/>
      <c r="K17" s="344"/>
      <c r="L17" s="338"/>
      <c r="M17" s="475"/>
      <c r="N17" s="484"/>
      <c r="O17" s="478"/>
      <c r="P17" s="500"/>
      <c r="Q17" s="419"/>
      <c r="R17" s="511"/>
      <c r="S17" s="417"/>
      <c r="T17" s="418"/>
      <c r="U17" s="341"/>
      <c r="V17" s="570"/>
      <c r="W17" s="229"/>
      <c r="X17" s="571"/>
    </row>
    <row r="18" spans="2:24" ht="17.25" customHeight="1">
      <c r="B18" s="338"/>
      <c r="C18" s="511" t="s">
        <v>517</v>
      </c>
      <c r="D18" s="614" t="s">
        <v>580</v>
      </c>
      <c r="E18" s="478">
        <v>2000</v>
      </c>
      <c r="F18" s="747"/>
      <c r="G18" s="339"/>
      <c r="H18" s="511"/>
      <c r="I18" s="607"/>
      <c r="J18" s="418"/>
      <c r="K18" s="344"/>
      <c r="L18" s="338"/>
      <c r="M18" s="416"/>
      <c r="N18" s="417"/>
      <c r="O18" s="418"/>
      <c r="P18" s="422"/>
      <c r="Q18" s="419"/>
      <c r="R18" s="511"/>
      <c r="S18" s="417"/>
      <c r="T18" s="418"/>
      <c r="U18" s="341"/>
      <c r="V18" s="570"/>
      <c r="W18" s="229"/>
      <c r="X18" s="571"/>
    </row>
    <row r="19" spans="2:24" ht="17.25" customHeight="1">
      <c r="B19" s="338"/>
      <c r="C19" s="511" t="s">
        <v>518</v>
      </c>
      <c r="D19" s="614" t="s">
        <v>580</v>
      </c>
      <c r="E19" s="478">
        <v>3350</v>
      </c>
      <c r="F19" s="747"/>
      <c r="G19" s="339"/>
      <c r="H19" s="497"/>
      <c r="I19" s="626"/>
      <c r="J19" s="418"/>
      <c r="K19" s="344"/>
      <c r="L19" s="338"/>
      <c r="M19" s="416"/>
      <c r="N19" s="417"/>
      <c r="O19" s="418"/>
      <c r="P19" s="422"/>
      <c r="Q19" s="419"/>
      <c r="R19" s="416"/>
      <c r="S19" s="417"/>
      <c r="T19" s="418"/>
      <c r="U19" s="341"/>
      <c r="V19" s="570"/>
      <c r="W19" s="229"/>
      <c r="X19" s="571"/>
    </row>
    <row r="20" spans="2:24" ht="17.25" customHeight="1">
      <c r="B20" s="338"/>
      <c r="C20" s="511" t="s">
        <v>519</v>
      </c>
      <c r="D20" s="614" t="s">
        <v>580</v>
      </c>
      <c r="E20" s="478">
        <v>2650</v>
      </c>
      <c r="F20" s="747"/>
      <c r="G20" s="339"/>
      <c r="H20" s="511"/>
      <c r="I20" s="607"/>
      <c r="J20" s="418"/>
      <c r="K20" s="344"/>
      <c r="L20" s="338"/>
      <c r="M20" s="416"/>
      <c r="N20" s="417"/>
      <c r="O20" s="418"/>
      <c r="P20" s="422"/>
      <c r="Q20" s="419"/>
      <c r="R20" s="416"/>
      <c r="S20" s="417"/>
      <c r="T20" s="418"/>
      <c r="U20" s="341"/>
      <c r="V20" s="570"/>
      <c r="W20" s="229"/>
      <c r="X20" s="571"/>
    </row>
    <row r="21" spans="2:24" ht="17.25" customHeight="1">
      <c r="B21" s="338"/>
      <c r="C21" s="511" t="s">
        <v>520</v>
      </c>
      <c r="D21" s="614" t="s">
        <v>580</v>
      </c>
      <c r="E21" s="478">
        <v>3250</v>
      </c>
      <c r="F21" s="747"/>
      <c r="G21" s="339"/>
      <c r="H21" s="511"/>
      <c r="I21" s="607"/>
      <c r="J21" s="418"/>
      <c r="K21" s="344"/>
      <c r="L21" s="338"/>
      <c r="M21" s="416"/>
      <c r="N21" s="417"/>
      <c r="O21" s="418"/>
      <c r="P21" s="422"/>
      <c r="Q21" s="419"/>
      <c r="R21" s="416"/>
      <c r="S21" s="417"/>
      <c r="T21" s="418"/>
      <c r="U21" s="341"/>
      <c r="V21" s="570"/>
      <c r="W21" s="229"/>
      <c r="X21" s="571"/>
    </row>
    <row r="22" spans="2:24" ht="17.25" customHeight="1">
      <c r="B22" s="338"/>
      <c r="C22" s="511" t="s">
        <v>779</v>
      </c>
      <c r="D22" s="614" t="s">
        <v>580</v>
      </c>
      <c r="E22" s="478">
        <v>2900</v>
      </c>
      <c r="F22" s="747"/>
      <c r="G22" s="339"/>
      <c r="H22" s="511"/>
      <c r="I22" s="607"/>
      <c r="J22" s="418"/>
      <c r="K22" s="344"/>
      <c r="L22" s="338"/>
      <c r="M22" s="416"/>
      <c r="N22" s="417"/>
      <c r="O22" s="418"/>
      <c r="P22" s="422"/>
      <c r="Q22" s="419"/>
      <c r="R22" s="416"/>
      <c r="S22" s="417"/>
      <c r="T22" s="418"/>
      <c r="U22" s="341"/>
      <c r="V22" s="570"/>
      <c r="W22" s="229"/>
      <c r="X22" s="571"/>
    </row>
    <row r="23" spans="2:24" ht="17.25" customHeight="1">
      <c r="B23" s="338"/>
      <c r="C23" s="511" t="s">
        <v>521</v>
      </c>
      <c r="D23" s="614" t="s">
        <v>580</v>
      </c>
      <c r="E23" s="478">
        <v>1450</v>
      </c>
      <c r="F23" s="747"/>
      <c r="G23" s="339"/>
      <c r="H23" s="511"/>
      <c r="I23" s="607"/>
      <c r="J23" s="418"/>
      <c r="K23" s="344"/>
      <c r="L23" s="338"/>
      <c r="M23" s="416"/>
      <c r="N23" s="417"/>
      <c r="O23" s="418"/>
      <c r="P23" s="422"/>
      <c r="Q23" s="419"/>
      <c r="R23" s="416"/>
      <c r="S23" s="417"/>
      <c r="T23" s="418"/>
      <c r="U23" s="341"/>
      <c r="V23" s="570"/>
      <c r="W23" s="229"/>
      <c r="X23" s="571"/>
    </row>
    <row r="24" spans="2:24" ht="17.25" customHeight="1">
      <c r="B24" s="338"/>
      <c r="C24" s="511" t="s">
        <v>522</v>
      </c>
      <c r="D24" s="614" t="s">
        <v>580</v>
      </c>
      <c r="E24" s="478">
        <v>1900</v>
      </c>
      <c r="F24" s="747"/>
      <c r="G24" s="339"/>
      <c r="H24" s="511"/>
      <c r="I24" s="607"/>
      <c r="J24" s="418"/>
      <c r="K24" s="344"/>
      <c r="L24" s="338"/>
      <c r="M24" s="416"/>
      <c r="N24" s="417"/>
      <c r="O24" s="418"/>
      <c r="P24" s="422"/>
      <c r="Q24" s="419"/>
      <c r="R24" s="416"/>
      <c r="S24" s="417"/>
      <c r="T24" s="418"/>
      <c r="U24" s="341"/>
      <c r="V24" s="570"/>
      <c r="W24" s="229"/>
      <c r="X24" s="571"/>
    </row>
    <row r="25" spans="2:24" ht="17.25" customHeight="1">
      <c r="B25" s="338"/>
      <c r="C25" s="511" t="s">
        <v>523</v>
      </c>
      <c r="D25" s="614" t="s">
        <v>580</v>
      </c>
      <c r="E25" s="478">
        <v>3450</v>
      </c>
      <c r="F25" s="747"/>
      <c r="G25" s="339"/>
      <c r="H25" s="511"/>
      <c r="I25" s="607"/>
      <c r="J25" s="418"/>
      <c r="K25" s="344"/>
      <c r="L25" s="338"/>
      <c r="M25" s="416"/>
      <c r="N25" s="417"/>
      <c r="O25" s="418"/>
      <c r="P25" s="422"/>
      <c r="Q25" s="419"/>
      <c r="R25" s="416"/>
      <c r="S25" s="417"/>
      <c r="T25" s="418"/>
      <c r="U25" s="341"/>
      <c r="V25" s="570"/>
      <c r="W25" s="229"/>
      <c r="X25" s="571"/>
    </row>
    <row r="26" spans="2:24" ht="17.25" customHeight="1">
      <c r="B26" s="338"/>
      <c r="C26" s="511" t="s">
        <v>524</v>
      </c>
      <c r="D26" s="614" t="s">
        <v>580</v>
      </c>
      <c r="E26" s="478">
        <v>1400</v>
      </c>
      <c r="F26" s="747"/>
      <c r="G26" s="339"/>
      <c r="H26" s="511"/>
      <c r="I26" s="607"/>
      <c r="J26" s="478"/>
      <c r="K26" s="344"/>
      <c r="L26" s="338"/>
      <c r="M26" s="475"/>
      <c r="N26" s="484"/>
      <c r="O26" s="478"/>
      <c r="P26" s="500"/>
      <c r="Q26" s="501"/>
      <c r="R26" s="475"/>
      <c r="S26" s="484"/>
      <c r="T26" s="478"/>
      <c r="U26" s="341"/>
      <c r="V26" s="570"/>
      <c r="W26" s="229"/>
      <c r="X26" s="571"/>
    </row>
    <row r="27" spans="2:24" ht="17.25" customHeight="1">
      <c r="B27" s="338"/>
      <c r="C27" s="511" t="s">
        <v>531</v>
      </c>
      <c r="D27" s="614" t="s">
        <v>580</v>
      </c>
      <c r="E27" s="478">
        <v>1550</v>
      </c>
      <c r="F27" s="747"/>
      <c r="G27" s="339"/>
      <c r="H27" s="511"/>
      <c r="I27" s="607"/>
      <c r="J27" s="478"/>
      <c r="K27" s="344"/>
      <c r="L27" s="338"/>
      <c r="M27" s="475"/>
      <c r="N27" s="484"/>
      <c r="O27" s="478"/>
      <c r="P27" s="500"/>
      <c r="Q27" s="501"/>
      <c r="R27" s="475"/>
      <c r="S27" s="484"/>
      <c r="T27" s="478"/>
      <c r="U27" s="341"/>
      <c r="V27" s="570"/>
      <c r="W27" s="229"/>
      <c r="X27" s="571"/>
    </row>
    <row r="28" spans="2:24" ht="17.25" customHeight="1">
      <c r="B28" s="338"/>
      <c r="C28" s="511" t="s">
        <v>525</v>
      </c>
      <c r="D28" s="614" t="s">
        <v>580</v>
      </c>
      <c r="E28" s="478">
        <v>1350</v>
      </c>
      <c r="F28" s="747"/>
      <c r="G28" s="339"/>
      <c r="H28" s="511"/>
      <c r="I28" s="607"/>
      <c r="J28" s="478"/>
      <c r="K28" s="344"/>
      <c r="L28" s="338"/>
      <c r="M28" s="475"/>
      <c r="N28" s="484"/>
      <c r="O28" s="478"/>
      <c r="P28" s="500"/>
      <c r="Q28" s="501"/>
      <c r="R28" s="475"/>
      <c r="S28" s="484"/>
      <c r="T28" s="478"/>
      <c r="U28" s="341"/>
      <c r="V28" s="570"/>
      <c r="W28" s="229"/>
      <c r="X28" s="571"/>
    </row>
    <row r="29" spans="2:24" ht="17.25" customHeight="1">
      <c r="B29" s="338"/>
      <c r="C29" s="511" t="s">
        <v>532</v>
      </c>
      <c r="D29" s="614" t="s">
        <v>580</v>
      </c>
      <c r="E29" s="478">
        <v>1600</v>
      </c>
      <c r="F29" s="747"/>
      <c r="G29" s="339"/>
      <c r="H29" s="511"/>
      <c r="I29" s="607"/>
      <c r="J29" s="478"/>
      <c r="K29" s="344"/>
      <c r="L29" s="338"/>
      <c r="M29" s="475"/>
      <c r="N29" s="484"/>
      <c r="O29" s="478"/>
      <c r="P29" s="500"/>
      <c r="Q29" s="501"/>
      <c r="R29" s="475"/>
      <c r="S29" s="484"/>
      <c r="T29" s="478"/>
      <c r="U29" s="341"/>
      <c r="V29" s="570"/>
      <c r="W29" s="229"/>
      <c r="X29" s="571"/>
    </row>
    <row r="30" spans="2:24" ht="17.25" customHeight="1">
      <c r="B30" s="338"/>
      <c r="C30" s="511" t="s">
        <v>526</v>
      </c>
      <c r="D30" s="614" t="s">
        <v>580</v>
      </c>
      <c r="E30" s="478">
        <v>1750</v>
      </c>
      <c r="F30" s="747"/>
      <c r="G30" s="339"/>
      <c r="H30" s="511"/>
      <c r="I30" s="607"/>
      <c r="J30" s="478"/>
      <c r="K30" s="344"/>
      <c r="L30" s="338"/>
      <c r="M30" s="475"/>
      <c r="N30" s="484"/>
      <c r="O30" s="478"/>
      <c r="P30" s="500"/>
      <c r="Q30" s="501"/>
      <c r="R30" s="475"/>
      <c r="S30" s="484"/>
      <c r="T30" s="478"/>
      <c r="U30" s="341"/>
      <c r="V30" s="570"/>
      <c r="W30" s="229"/>
      <c r="X30" s="571"/>
    </row>
    <row r="31" spans="2:24" ht="17.25" customHeight="1">
      <c r="B31" s="338"/>
      <c r="C31" s="511" t="s">
        <v>527</v>
      </c>
      <c r="D31" s="614" t="s">
        <v>580</v>
      </c>
      <c r="E31" s="478">
        <v>1800</v>
      </c>
      <c r="F31" s="747"/>
      <c r="G31" s="339"/>
      <c r="H31" s="511"/>
      <c r="I31" s="607"/>
      <c r="J31" s="478"/>
      <c r="K31" s="344"/>
      <c r="L31" s="338"/>
      <c r="M31" s="475"/>
      <c r="N31" s="484"/>
      <c r="O31" s="478"/>
      <c r="P31" s="500"/>
      <c r="Q31" s="501"/>
      <c r="R31" s="475"/>
      <c r="S31" s="484"/>
      <c r="T31" s="478"/>
      <c r="U31" s="341"/>
      <c r="V31" s="570"/>
      <c r="W31" s="229"/>
      <c r="X31" s="571"/>
    </row>
    <row r="32" spans="2:24" ht="17.25" customHeight="1">
      <c r="B32" s="338"/>
      <c r="C32" s="503" t="s">
        <v>533</v>
      </c>
      <c r="D32" s="614" t="s">
        <v>580</v>
      </c>
      <c r="E32" s="478">
        <v>1800</v>
      </c>
      <c r="F32" s="747"/>
      <c r="G32" s="339"/>
      <c r="H32" s="511"/>
      <c r="I32" s="607"/>
      <c r="J32" s="478"/>
      <c r="K32" s="344"/>
      <c r="L32" s="338"/>
      <c r="M32" s="475"/>
      <c r="N32" s="484"/>
      <c r="O32" s="478"/>
      <c r="P32" s="500"/>
      <c r="Q32" s="501"/>
      <c r="R32" s="475"/>
      <c r="S32" s="484"/>
      <c r="T32" s="478"/>
      <c r="U32" s="341"/>
      <c r="V32" s="570"/>
      <c r="W32" s="229"/>
      <c r="X32" s="571"/>
    </row>
    <row r="33" spans="2:24" ht="17.25" customHeight="1">
      <c r="B33" s="338"/>
      <c r="C33" s="511" t="s">
        <v>528</v>
      </c>
      <c r="D33" s="614" t="s">
        <v>593</v>
      </c>
      <c r="E33" s="478">
        <v>2450</v>
      </c>
      <c r="F33" s="747"/>
      <c r="G33" s="339"/>
      <c r="H33" s="511"/>
      <c r="I33" s="607"/>
      <c r="J33" s="478"/>
      <c r="K33" s="344"/>
      <c r="L33" s="338"/>
      <c r="M33" s="511"/>
      <c r="N33" s="431"/>
      <c r="O33" s="478"/>
      <c r="P33" s="500"/>
      <c r="Q33" s="501"/>
      <c r="R33" s="475"/>
      <c r="S33" s="484"/>
      <c r="T33" s="478"/>
      <c r="U33" s="341"/>
      <c r="V33" s="570"/>
      <c r="W33" s="229"/>
      <c r="X33" s="571"/>
    </row>
    <row r="34" spans="2:24" ht="17.25" customHeight="1">
      <c r="B34" s="338"/>
      <c r="C34" s="528" t="s">
        <v>529</v>
      </c>
      <c r="D34" s="614" t="s">
        <v>580</v>
      </c>
      <c r="E34" s="478">
        <v>2000</v>
      </c>
      <c r="F34" s="747"/>
      <c r="G34" s="339"/>
      <c r="H34" s="528"/>
      <c r="I34" s="607"/>
      <c r="J34" s="478"/>
      <c r="K34" s="344"/>
      <c r="L34" s="338"/>
      <c r="M34" s="475"/>
      <c r="N34" s="484"/>
      <c r="O34" s="478"/>
      <c r="P34" s="500"/>
      <c r="Q34" s="501"/>
      <c r="R34" s="475"/>
      <c r="S34" s="484"/>
      <c r="T34" s="478"/>
      <c r="U34" s="341"/>
      <c r="V34" s="570"/>
      <c r="W34" s="229"/>
      <c r="X34" s="571"/>
    </row>
    <row r="35" spans="2:24" ht="17.25" customHeight="1">
      <c r="B35" s="338"/>
      <c r="C35" s="511" t="s">
        <v>530</v>
      </c>
      <c r="D35" s="614" t="s">
        <v>580</v>
      </c>
      <c r="E35" s="478">
        <v>1750</v>
      </c>
      <c r="F35" s="747"/>
      <c r="G35" s="339"/>
      <c r="H35" s="511"/>
      <c r="I35" s="607"/>
      <c r="J35" s="478"/>
      <c r="K35" s="344"/>
      <c r="L35" s="338"/>
      <c r="M35" s="475"/>
      <c r="N35" s="484"/>
      <c r="O35" s="478"/>
      <c r="P35" s="500"/>
      <c r="Q35" s="501"/>
      <c r="R35" s="475"/>
      <c r="S35" s="484"/>
      <c r="T35" s="478"/>
      <c r="U35" s="341"/>
      <c r="V35" s="570"/>
      <c r="W35" s="229"/>
      <c r="X35" s="571"/>
    </row>
    <row r="36" spans="2:24" ht="17.25" customHeight="1">
      <c r="B36" s="383"/>
      <c r="C36" s="537" t="s">
        <v>534</v>
      </c>
      <c r="D36" s="744" t="s">
        <v>580</v>
      </c>
      <c r="E36" s="518">
        <v>1750</v>
      </c>
      <c r="F36" s="763"/>
      <c r="G36" s="384"/>
      <c r="H36" s="537"/>
      <c r="I36" s="615"/>
      <c r="J36" s="518"/>
      <c r="K36" s="550"/>
      <c r="L36" s="383"/>
      <c r="M36" s="495"/>
      <c r="N36" s="765"/>
      <c r="O36" s="518"/>
      <c r="P36" s="766"/>
      <c r="Q36" s="767"/>
      <c r="R36" s="495"/>
      <c r="S36" s="765"/>
      <c r="T36" s="518"/>
      <c r="U36" s="385"/>
      <c r="V36" s="570"/>
      <c r="W36" s="229"/>
      <c r="X36" s="571"/>
    </row>
    <row r="37" spans="2:24" ht="17.25" customHeight="1">
      <c r="B37" s="338"/>
      <c r="C37" s="792" t="s">
        <v>800</v>
      </c>
      <c r="D37" s="614"/>
      <c r="E37" s="790">
        <v>350</v>
      </c>
      <c r="F37" s="747"/>
      <c r="G37" s="339"/>
      <c r="H37" s="511"/>
      <c r="I37" s="607"/>
      <c r="J37" s="478"/>
      <c r="K37" s="344"/>
      <c r="L37" s="338"/>
      <c r="M37" s="475"/>
      <c r="N37" s="484"/>
      <c r="O37" s="478"/>
      <c r="P37" s="500"/>
      <c r="Q37" s="501"/>
      <c r="R37" s="475"/>
      <c r="S37" s="484"/>
      <c r="T37" s="478"/>
      <c r="U37" s="341"/>
      <c r="V37" s="570"/>
      <c r="W37" s="229"/>
      <c r="X37" s="571"/>
    </row>
    <row r="38" spans="2:24" ht="16.5" customHeight="1">
      <c r="B38" s="891" t="s">
        <v>3</v>
      </c>
      <c r="C38" s="911"/>
      <c r="D38" s="911"/>
      <c r="E38" s="355">
        <f>SUM(E6:E36)</f>
        <v>75650</v>
      </c>
      <c r="F38" s="335">
        <f>SUM(F6:F37)</f>
        <v>0</v>
      </c>
      <c r="G38" s="911" t="s">
        <v>3</v>
      </c>
      <c r="H38" s="911"/>
      <c r="I38" s="911"/>
      <c r="J38" s="355">
        <f>SUM(J6:J36)</f>
        <v>0</v>
      </c>
      <c r="K38" s="298">
        <f>SUM(K6:K36)</f>
        <v>0</v>
      </c>
      <c r="L38" s="891" t="s">
        <v>3</v>
      </c>
      <c r="M38" s="911"/>
      <c r="N38" s="911"/>
      <c r="O38" s="355">
        <f>SUM(O6:O36)</f>
        <v>8700</v>
      </c>
      <c r="P38" s="335">
        <f>SUM(P6:P36)</f>
        <v>0</v>
      </c>
      <c r="Q38" s="911" t="s">
        <v>3</v>
      </c>
      <c r="R38" s="911"/>
      <c r="S38" s="911"/>
      <c r="T38" s="355">
        <f>SUM(T6:T36)</f>
        <v>4000</v>
      </c>
      <c r="U38" s="335">
        <f>SUM(U6:U36)</f>
        <v>0</v>
      </c>
      <c r="V38" s="572"/>
      <c r="W38" s="236"/>
      <c r="X38" s="573"/>
    </row>
    <row r="39" spans="2:30" s="4" customFormat="1" ht="13.5" customHeight="1">
      <c r="B39" s="229" t="s">
        <v>778</v>
      </c>
      <c r="C39" s="169"/>
      <c r="D39" s="1"/>
      <c r="E39" s="756"/>
      <c r="F39" s="757"/>
      <c r="G39" s="1"/>
      <c r="H39" s="1"/>
      <c r="I39" s="1"/>
      <c r="J39" s="756"/>
      <c r="K39" s="758"/>
      <c r="L39" s="1"/>
      <c r="M39" s="1"/>
      <c r="N39" s="1"/>
      <c r="O39" s="756"/>
      <c r="P39" s="759"/>
      <c r="Q39" s="1"/>
      <c r="R39" s="1"/>
      <c r="S39" s="1"/>
      <c r="T39" s="756"/>
      <c r="U39" s="758"/>
      <c r="V39" s="1"/>
      <c r="W39" s="1"/>
      <c r="X39" s="1"/>
      <c r="Y39" s="756"/>
      <c r="Z39" s="759"/>
      <c r="AA39" s="761"/>
      <c r="AB39" s="762"/>
      <c r="AC39" s="755"/>
      <c r="AD39" s="761"/>
    </row>
    <row r="40" spans="2:29" s="4" customFormat="1" ht="14.25" customHeight="1">
      <c r="B40" s="879" t="s">
        <v>780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727"/>
      <c r="Z40" s="727"/>
      <c r="AA40" s="727"/>
      <c r="AB40" s="727"/>
      <c r="AC40" s="727"/>
    </row>
    <row r="41" spans="2:29" s="4" customFormat="1" ht="14.25" customHeight="1">
      <c r="B41" s="879" t="s">
        <v>776</v>
      </c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727"/>
      <c r="Z41" s="727"/>
      <c r="AA41" s="727"/>
      <c r="AB41" s="727"/>
      <c r="AC41" s="727"/>
    </row>
    <row r="42" spans="2:29" s="4" customFormat="1" ht="13.5">
      <c r="B42" s="879" t="s">
        <v>777</v>
      </c>
      <c r="C42" s="923"/>
      <c r="D42" s="923"/>
      <c r="E42" s="923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923"/>
      <c r="Q42" s="923"/>
      <c r="R42" s="923"/>
      <c r="S42" s="923"/>
      <c r="T42" s="923"/>
      <c r="U42" s="923"/>
      <c r="V42" s="923"/>
      <c r="W42" s="923"/>
      <c r="X42" s="923"/>
      <c r="Y42" s="727"/>
      <c r="Z42" s="727"/>
      <c r="AA42" s="727"/>
      <c r="AB42" s="727"/>
      <c r="AC42" s="727"/>
    </row>
    <row r="43" spans="2:26" s="4" customFormat="1" ht="7.5" customHeight="1">
      <c r="B43" s="229"/>
      <c r="C43" s="1"/>
      <c r="D43" s="1"/>
      <c r="E43" s="756"/>
      <c r="F43" s="757"/>
      <c r="G43" s="1"/>
      <c r="H43" s="1"/>
      <c r="I43" s="1"/>
      <c r="J43" s="756"/>
      <c r="K43" s="758"/>
      <c r="L43" s="1"/>
      <c r="M43" s="1"/>
      <c r="N43" s="1"/>
      <c r="O43" s="756"/>
      <c r="P43" s="759"/>
      <c r="Q43" s="1"/>
      <c r="R43" s="1"/>
      <c r="S43" s="1"/>
      <c r="T43" s="756"/>
      <c r="U43" s="758"/>
      <c r="V43" s="1"/>
      <c r="W43" s="1"/>
      <c r="X43" s="1"/>
      <c r="Y43" s="756"/>
      <c r="Z43" s="759"/>
    </row>
    <row r="44" spans="2:24" ht="18" customHeight="1">
      <c r="B44" s="319" t="s">
        <v>630</v>
      </c>
      <c r="C44" s="320"/>
      <c r="E44" s="320"/>
      <c r="F44" s="320"/>
      <c r="J44" s="320"/>
      <c r="K44" s="320"/>
      <c r="M44" s="320"/>
      <c r="O44" s="320"/>
      <c r="P44" s="320"/>
      <c r="R44" s="321"/>
      <c r="T44" s="326"/>
      <c r="U44" s="327"/>
      <c r="W44" s="852" t="str">
        <f>'三河集計表'!O31</f>
        <v>（2020年8月現在）</v>
      </c>
      <c r="X44" s="853"/>
    </row>
    <row r="45" ht="11.25" customHeight="1"/>
  </sheetData>
  <sheetProtection password="CCCF" sheet="1" selectLockedCells="1"/>
  <mergeCells count="30">
    <mergeCell ref="V5:X5"/>
    <mergeCell ref="W44:X44"/>
    <mergeCell ref="B38:D38"/>
    <mergeCell ref="G38:I38"/>
    <mergeCell ref="L38:N38"/>
    <mergeCell ref="Q38:S38"/>
    <mergeCell ref="Q5:T5"/>
    <mergeCell ref="B40:X40"/>
    <mergeCell ref="B41:X41"/>
    <mergeCell ref="B42:X42"/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</mergeCells>
  <conditionalFormatting sqref="F6">
    <cfRule type="expression" priority="52" dxfId="0" stopIfTrue="1">
      <formula>F6&gt;E6</formula>
    </cfRule>
  </conditionalFormatting>
  <conditionalFormatting sqref="F7">
    <cfRule type="expression" priority="51" dxfId="0" stopIfTrue="1">
      <formula>F7&gt;E7</formula>
    </cfRule>
  </conditionalFormatting>
  <conditionalFormatting sqref="F8">
    <cfRule type="expression" priority="50" dxfId="0" stopIfTrue="1">
      <formula>F8&gt;E8</formula>
    </cfRule>
  </conditionalFormatting>
  <conditionalFormatting sqref="F9">
    <cfRule type="expression" priority="49" dxfId="0" stopIfTrue="1">
      <formula>F9&gt;E9</formula>
    </cfRule>
  </conditionalFormatting>
  <conditionalFormatting sqref="F10">
    <cfRule type="expression" priority="48" dxfId="0" stopIfTrue="1">
      <formula>F10&gt;E10</formula>
    </cfRule>
  </conditionalFormatting>
  <conditionalFormatting sqref="F11">
    <cfRule type="expression" priority="47" dxfId="0" stopIfTrue="1">
      <formula>F11&gt;E11</formula>
    </cfRule>
  </conditionalFormatting>
  <conditionalFormatting sqref="F12">
    <cfRule type="expression" priority="46" dxfId="0" stopIfTrue="1">
      <formula>F12&gt;E12</formula>
    </cfRule>
  </conditionalFormatting>
  <conditionalFormatting sqref="F13">
    <cfRule type="expression" priority="45" dxfId="0" stopIfTrue="1">
      <formula>F13&gt;E13</formula>
    </cfRule>
  </conditionalFormatting>
  <conditionalFormatting sqref="F14">
    <cfRule type="expression" priority="44" dxfId="0" stopIfTrue="1">
      <formula>F14&gt;E14</formula>
    </cfRule>
  </conditionalFormatting>
  <conditionalFormatting sqref="F15">
    <cfRule type="expression" priority="43" dxfId="0" stopIfTrue="1">
      <formula>F15&gt;E15</formula>
    </cfRule>
  </conditionalFormatting>
  <conditionalFormatting sqref="F16">
    <cfRule type="expression" priority="42" dxfId="0" stopIfTrue="1">
      <formula>F16&gt;E16</formula>
    </cfRule>
  </conditionalFormatting>
  <conditionalFormatting sqref="F17">
    <cfRule type="expression" priority="41" dxfId="0" stopIfTrue="1">
      <formula>F17&gt;E17</formula>
    </cfRule>
  </conditionalFormatting>
  <conditionalFormatting sqref="F18">
    <cfRule type="expression" priority="40" dxfId="0" stopIfTrue="1">
      <formula>F18&gt;E18</formula>
    </cfRule>
  </conditionalFormatting>
  <conditionalFormatting sqref="F19">
    <cfRule type="expression" priority="39" dxfId="0" stopIfTrue="1">
      <formula>F19&gt;E19</formula>
    </cfRule>
  </conditionalFormatting>
  <conditionalFormatting sqref="F20">
    <cfRule type="expression" priority="38" dxfId="0" stopIfTrue="1">
      <formula>F20&gt;E20</formula>
    </cfRule>
  </conditionalFormatting>
  <conditionalFormatting sqref="F21">
    <cfRule type="expression" priority="37" dxfId="0" stopIfTrue="1">
      <formula>F21&gt;E21</formula>
    </cfRule>
  </conditionalFormatting>
  <conditionalFormatting sqref="F22">
    <cfRule type="expression" priority="36" dxfId="0" stopIfTrue="1">
      <formula>F22&gt;E22</formula>
    </cfRule>
  </conditionalFormatting>
  <conditionalFormatting sqref="F23">
    <cfRule type="expression" priority="34" dxfId="0" stopIfTrue="1">
      <formula>F23&gt;E23</formula>
    </cfRule>
  </conditionalFormatting>
  <conditionalFormatting sqref="F24">
    <cfRule type="expression" priority="33" dxfId="0" stopIfTrue="1">
      <formula>F24&gt;E24</formula>
    </cfRule>
  </conditionalFormatting>
  <conditionalFormatting sqref="F25">
    <cfRule type="expression" priority="32" dxfId="0" stopIfTrue="1">
      <formula>F25&gt;E25</formula>
    </cfRule>
  </conditionalFormatting>
  <conditionalFormatting sqref="F26">
    <cfRule type="expression" priority="31" dxfId="0" stopIfTrue="1">
      <formula>F26&gt;E26</formula>
    </cfRule>
  </conditionalFormatting>
  <conditionalFormatting sqref="F27">
    <cfRule type="expression" priority="20" dxfId="0" stopIfTrue="1">
      <formula>F27&gt;E27</formula>
    </cfRule>
  </conditionalFormatting>
  <conditionalFormatting sqref="F28">
    <cfRule type="expression" priority="19" dxfId="0" stopIfTrue="1">
      <formula>F28&gt;E28</formula>
    </cfRule>
  </conditionalFormatting>
  <conditionalFormatting sqref="F29">
    <cfRule type="expression" priority="18" dxfId="0" stopIfTrue="1">
      <formula>F29&gt;E29</formula>
    </cfRule>
  </conditionalFormatting>
  <conditionalFormatting sqref="F30">
    <cfRule type="expression" priority="17" dxfId="0" stopIfTrue="1">
      <formula>F30&gt;E30</formula>
    </cfRule>
  </conditionalFormatting>
  <conditionalFormatting sqref="F31">
    <cfRule type="expression" priority="16" dxfId="0" stopIfTrue="1">
      <formula>F31&gt;E31</formula>
    </cfRule>
  </conditionalFormatting>
  <conditionalFormatting sqref="F32">
    <cfRule type="expression" priority="15" dxfId="0" stopIfTrue="1">
      <formula>F32&gt;E32</formula>
    </cfRule>
  </conditionalFormatting>
  <conditionalFormatting sqref="F33">
    <cfRule type="expression" priority="14" dxfId="0" stopIfTrue="1">
      <formula>F33&gt;E33</formula>
    </cfRule>
  </conditionalFormatting>
  <conditionalFormatting sqref="F34">
    <cfRule type="expression" priority="13" dxfId="0" stopIfTrue="1">
      <formula>F34&gt;E34</formula>
    </cfRule>
  </conditionalFormatting>
  <conditionalFormatting sqref="F35">
    <cfRule type="expression" priority="12" dxfId="0" stopIfTrue="1">
      <formula>F35&gt;E35</formula>
    </cfRule>
  </conditionalFormatting>
  <conditionalFormatting sqref="F36">
    <cfRule type="expression" priority="11" dxfId="0" stopIfTrue="1">
      <formula>F36&gt;E36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P11">
    <cfRule type="expression" priority="5" dxfId="0" stopIfTrue="1">
      <formula>P11&gt;O11</formula>
    </cfRule>
  </conditionalFormatting>
  <conditionalFormatting sqref="P12">
    <cfRule type="expression" priority="4" dxfId="0" stopIfTrue="1">
      <formula>P12&gt;O12</formula>
    </cfRule>
  </conditionalFormatting>
  <conditionalFormatting sqref="U6">
    <cfRule type="expression" priority="3" dxfId="0" stopIfTrue="1">
      <formula>U6&gt;T6</formula>
    </cfRule>
  </conditionalFormatting>
  <conditionalFormatting sqref="U7">
    <cfRule type="expression" priority="2" dxfId="0" stopIfTrue="1">
      <formula>U7&gt;T7</formula>
    </cfRule>
  </conditionalFormatting>
  <conditionalFormatting sqref="F37">
    <cfRule type="expression" priority="1" dxfId="0" stopIfTrue="1">
      <formula>F37&gt;E37</formula>
    </cfRule>
  </conditionalFormatting>
  <dataValidations count="3">
    <dataValidation operator="lessThanOrEqual" allowBlank="1" showInputMessage="1" showErrorMessage="1" sqref="J13 P13:P37 B39:B43 C43:Z43 C39:Z39 T19:T37 M17:N32 J15:J37 R19:R37 O17:O37 S14:S37 M34:N37"/>
    <dataValidation errorStyle="warning" type="custom" allowBlank="1" showInputMessage="1" showErrorMessage="1" errorTitle="折込数オーバー" error="入力した折込数が満数を超えている、または50枚単位ではありません。" sqref="P6:P12 U6:U7 F6:F37">
      <formula1>AND(P6&lt;=O6,MOD(P6,50)=0)</formula1>
    </dataValidation>
    <dataValidation type="whole" operator="lessThanOrEqual" allowBlank="1" showInputMessage="1" showErrorMessage="1" sqref="Q6:Q37">
      <formula1>O6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T20"/>
  <sheetViews>
    <sheetView showGridLines="0" showZeros="0" zoomScale="68" zoomScaleNormal="68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3.125" style="319" customWidth="1"/>
    <col min="3" max="3" width="13.125" style="319" customWidth="1"/>
    <col min="4" max="4" width="6.875" style="319" bestFit="1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5.75390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5.875" style="319" bestFit="1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6.2539062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25" style="319" customWidth="1"/>
    <col min="26" max="16384" width="9.00390625" style="319" customWidth="1"/>
  </cols>
  <sheetData>
    <row r="1" spans="7:150" ht="9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33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ET2" s="320"/>
    </row>
    <row r="3" spans="1:24" ht="33" customHeight="1">
      <c r="A3" s="320"/>
      <c r="B3" s="330"/>
      <c r="C3" s="330"/>
      <c r="D3" s="330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SUM(O4)</f>
        <v>0</v>
      </c>
      <c r="W3" s="889"/>
      <c r="X3" s="347" t="s">
        <v>2</v>
      </c>
    </row>
    <row r="4" spans="2:47" ht="35.25" customHeight="1">
      <c r="B4" s="320"/>
      <c r="C4" s="900" t="s">
        <v>542</v>
      </c>
      <c r="D4" s="900"/>
      <c r="E4" s="900"/>
      <c r="F4" s="901" t="s">
        <v>17</v>
      </c>
      <c r="G4" s="901"/>
      <c r="H4" s="902">
        <f>SUM(E14+J14+O14+T14)</f>
        <v>13300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SUM(F14+K14+P14+U14)</f>
        <v>0</v>
      </c>
      <c r="P4" s="904"/>
      <c r="Q4" s="905" t="s">
        <v>2</v>
      </c>
      <c r="R4" s="905"/>
      <c r="S4" s="320"/>
      <c r="T4" s="327"/>
      <c r="U4" s="327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</row>
    <row r="5" spans="2:24" ht="20.25" customHeight="1">
      <c r="B5" s="891" t="s">
        <v>278</v>
      </c>
      <c r="C5" s="911"/>
      <c r="D5" s="911"/>
      <c r="E5" s="911"/>
      <c r="F5" s="343" t="s">
        <v>276</v>
      </c>
      <c r="G5" s="911" t="s">
        <v>279</v>
      </c>
      <c r="H5" s="911"/>
      <c r="I5" s="911"/>
      <c r="J5" s="912"/>
      <c r="K5" s="323" t="s">
        <v>276</v>
      </c>
      <c r="L5" s="891" t="s">
        <v>280</v>
      </c>
      <c r="M5" s="911"/>
      <c r="N5" s="911"/>
      <c r="O5" s="911"/>
      <c r="P5" s="343" t="s">
        <v>276</v>
      </c>
      <c r="Q5" s="91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8.75" customHeight="1">
      <c r="B6" s="334"/>
      <c r="C6" s="539" t="s">
        <v>543</v>
      </c>
      <c r="D6" s="606" t="s">
        <v>588</v>
      </c>
      <c r="E6" s="786">
        <v>7650</v>
      </c>
      <c r="F6" s="746"/>
      <c r="G6" s="321"/>
      <c r="H6" s="525"/>
      <c r="I6" s="606"/>
      <c r="J6" s="414"/>
      <c r="K6" s="299"/>
      <c r="L6" s="348"/>
      <c r="M6" s="525"/>
      <c r="N6" s="606"/>
      <c r="O6" s="459"/>
      <c r="P6" s="379"/>
      <c r="Q6" s="321"/>
      <c r="R6" s="525" t="s">
        <v>547</v>
      </c>
      <c r="S6" s="584"/>
      <c r="T6" s="598">
        <v>400</v>
      </c>
      <c r="U6" s="746"/>
      <c r="V6" s="570"/>
      <c r="W6" s="320"/>
      <c r="X6" s="571"/>
    </row>
    <row r="7" spans="2:24" ht="18.75" customHeight="1">
      <c r="B7" s="338"/>
      <c r="C7" s="511" t="s">
        <v>544</v>
      </c>
      <c r="D7" s="607" t="s">
        <v>588</v>
      </c>
      <c r="E7" s="535">
        <v>1150</v>
      </c>
      <c r="F7" s="747"/>
      <c r="G7" s="339"/>
      <c r="H7" s="511"/>
      <c r="I7" s="607"/>
      <c r="J7" s="418"/>
      <c r="K7" s="344"/>
      <c r="L7" s="338"/>
      <c r="M7" s="511"/>
      <c r="N7" s="607"/>
      <c r="O7" s="460"/>
      <c r="P7" s="378"/>
      <c r="Q7" s="339"/>
      <c r="R7" s="416"/>
      <c r="S7" s="589"/>
      <c r="T7" s="418"/>
      <c r="U7" s="341"/>
      <c r="V7" s="570"/>
      <c r="W7" s="320"/>
      <c r="X7" s="571"/>
    </row>
    <row r="8" spans="2:24" ht="18.75" customHeight="1">
      <c r="B8" s="338"/>
      <c r="C8" s="490"/>
      <c r="D8" s="632"/>
      <c r="E8" s="535"/>
      <c r="F8" s="568"/>
      <c r="G8" s="339"/>
      <c r="H8" s="490"/>
      <c r="I8" s="632"/>
      <c r="J8" s="418"/>
      <c r="K8" s="344"/>
      <c r="L8" s="338"/>
      <c r="M8" s="490"/>
      <c r="N8" s="634"/>
      <c r="O8" s="460"/>
      <c r="P8" s="378"/>
      <c r="Q8" s="339"/>
      <c r="R8" s="416"/>
      <c r="S8" s="589"/>
      <c r="T8" s="418"/>
      <c r="U8" s="341"/>
      <c r="V8" s="570"/>
      <c r="W8" s="320"/>
      <c r="X8" s="571"/>
    </row>
    <row r="9" spans="2:24" ht="18.75" customHeight="1">
      <c r="B9" s="338"/>
      <c r="C9" s="503" t="s">
        <v>494</v>
      </c>
      <c r="D9" s="607"/>
      <c r="E9" s="535"/>
      <c r="F9" s="754"/>
      <c r="G9" s="339"/>
      <c r="H9" s="493"/>
      <c r="I9" s="633"/>
      <c r="J9" s="418"/>
      <c r="K9" s="344"/>
      <c r="L9" s="338"/>
      <c r="M9" s="495"/>
      <c r="N9" s="631"/>
      <c r="O9" s="485"/>
      <c r="P9" s="378"/>
      <c r="Q9" s="339"/>
      <c r="R9" s="495"/>
      <c r="S9" s="596"/>
      <c r="T9" s="418"/>
      <c r="U9" s="341"/>
      <c r="V9" s="570"/>
      <c r="W9" s="320"/>
      <c r="X9" s="571"/>
    </row>
    <row r="10" spans="2:24" ht="18.75" customHeight="1">
      <c r="B10" s="338"/>
      <c r="C10" s="531" t="s">
        <v>545</v>
      </c>
      <c r="D10" s="623" t="s">
        <v>607</v>
      </c>
      <c r="E10" s="535">
        <v>750</v>
      </c>
      <c r="F10" s="747"/>
      <c r="G10" s="339"/>
      <c r="H10" s="511"/>
      <c r="I10" s="613"/>
      <c r="J10" s="418"/>
      <c r="K10" s="344"/>
      <c r="L10" s="338"/>
      <c r="M10" s="511"/>
      <c r="N10" s="613"/>
      <c r="O10" s="485"/>
      <c r="P10" s="378"/>
      <c r="Q10" s="339"/>
      <c r="R10" s="511"/>
      <c r="S10" s="613"/>
      <c r="T10" s="418"/>
      <c r="U10" s="341"/>
      <c r="V10" s="570"/>
      <c r="W10" s="320"/>
      <c r="X10" s="571"/>
    </row>
    <row r="11" spans="2:24" ht="18.75" customHeight="1">
      <c r="B11" s="338"/>
      <c r="C11" s="537" t="s">
        <v>546</v>
      </c>
      <c r="D11" s="629" t="s">
        <v>592</v>
      </c>
      <c r="E11" s="535">
        <v>3350</v>
      </c>
      <c r="F11" s="747"/>
      <c r="G11" s="339"/>
      <c r="H11" s="511"/>
      <c r="I11" s="613"/>
      <c r="J11" s="418"/>
      <c r="K11" s="344"/>
      <c r="L11" s="338"/>
      <c r="M11" s="511"/>
      <c r="N11" s="613"/>
      <c r="O11" s="485"/>
      <c r="P11" s="378"/>
      <c r="Q11" s="339"/>
      <c r="R11" s="511"/>
      <c r="S11" s="613"/>
      <c r="T11" s="418"/>
      <c r="U11" s="341"/>
      <c r="V11" s="570"/>
      <c r="W11" s="320"/>
      <c r="X11" s="571"/>
    </row>
    <row r="12" spans="2:24" ht="18.75" customHeight="1">
      <c r="B12" s="338"/>
      <c r="C12" s="416"/>
      <c r="D12" s="417"/>
      <c r="E12" s="535"/>
      <c r="F12" s="378"/>
      <c r="G12" s="339"/>
      <c r="H12" s="490"/>
      <c r="I12" s="491"/>
      <c r="J12" s="418"/>
      <c r="K12" s="344"/>
      <c r="L12" s="338"/>
      <c r="M12" s="490"/>
      <c r="N12" s="522"/>
      <c r="O12" s="485"/>
      <c r="P12" s="378"/>
      <c r="Q12" s="339"/>
      <c r="R12" s="519"/>
      <c r="S12" s="524"/>
      <c r="T12" s="418"/>
      <c r="U12" s="341"/>
      <c r="V12" s="570"/>
      <c r="W12" s="320"/>
      <c r="X12" s="571"/>
    </row>
    <row r="13" spans="2:24" ht="18.75" customHeight="1">
      <c r="B13" s="383"/>
      <c r="C13" s="493"/>
      <c r="D13" s="494"/>
      <c r="E13" s="538"/>
      <c r="F13" s="549"/>
      <c r="G13" s="384"/>
      <c r="H13" s="493"/>
      <c r="I13" s="494"/>
      <c r="J13" s="496"/>
      <c r="K13" s="550"/>
      <c r="L13" s="383"/>
      <c r="M13" s="493"/>
      <c r="N13" s="551"/>
      <c r="O13" s="552"/>
      <c r="P13" s="549"/>
      <c r="Q13" s="384"/>
      <c r="R13" s="495"/>
      <c r="S13" s="523"/>
      <c r="T13" s="496"/>
      <c r="U13" s="385"/>
      <c r="V13" s="570"/>
      <c r="W13" s="320"/>
      <c r="X13" s="571"/>
    </row>
    <row r="14" spans="2:24" ht="18.75" customHeight="1">
      <c r="B14" s="891" t="s">
        <v>3</v>
      </c>
      <c r="C14" s="911"/>
      <c r="D14" s="911"/>
      <c r="E14" s="349">
        <f>SUM(E6:E13)</f>
        <v>12900</v>
      </c>
      <c r="F14" s="376">
        <f>SUM(F6:F13)</f>
        <v>0</v>
      </c>
      <c r="G14" s="911" t="s">
        <v>3</v>
      </c>
      <c r="H14" s="911"/>
      <c r="I14" s="911"/>
      <c r="J14" s="355">
        <f>SUM(J6:J13)</f>
        <v>0</v>
      </c>
      <c r="K14" s="298">
        <f>SUM(K6:K13)</f>
        <v>0</v>
      </c>
      <c r="L14" s="891" t="s">
        <v>3</v>
      </c>
      <c r="M14" s="911"/>
      <c r="N14" s="912"/>
      <c r="O14" s="265">
        <f>SUM(O6:O13)</f>
        <v>0</v>
      </c>
      <c r="P14" s="376">
        <f>SUM(P6:P13)</f>
        <v>0</v>
      </c>
      <c r="Q14" s="911" t="s">
        <v>3</v>
      </c>
      <c r="R14" s="911"/>
      <c r="S14" s="911"/>
      <c r="T14" s="355">
        <f>SUM(T6:T13)</f>
        <v>400</v>
      </c>
      <c r="U14" s="335">
        <f>SUM(U6:U13)</f>
        <v>0</v>
      </c>
      <c r="V14" s="572"/>
      <c r="W14" s="373"/>
      <c r="X14" s="573"/>
    </row>
    <row r="15" spans="2:30" s="4" customFormat="1" ht="13.5" customHeight="1">
      <c r="B15" s="229" t="s">
        <v>778</v>
      </c>
      <c r="C15" s="169"/>
      <c r="D15" s="1"/>
      <c r="E15" s="756"/>
      <c r="F15" s="757"/>
      <c r="G15" s="1"/>
      <c r="H15" s="1"/>
      <c r="I15" s="1"/>
      <c r="J15" s="756"/>
      <c r="K15" s="758"/>
      <c r="L15" s="1"/>
      <c r="M15" s="1"/>
      <c r="N15" s="1"/>
      <c r="O15" s="756"/>
      <c r="P15" s="759"/>
      <c r="Q15" s="1"/>
      <c r="R15" s="1"/>
      <c r="S15" s="1"/>
      <c r="T15" s="756"/>
      <c r="U15" s="758"/>
      <c r="V15" s="1"/>
      <c r="W15" s="1"/>
      <c r="X15" s="1"/>
      <c r="Y15" s="756"/>
      <c r="Z15" s="759"/>
      <c r="AA15" s="761"/>
      <c r="AB15" s="762"/>
      <c r="AC15" s="755"/>
      <c r="AD15" s="761"/>
    </row>
    <row r="16" spans="2:29" s="4" customFormat="1" ht="14.25" customHeight="1">
      <c r="B16" s="879" t="s">
        <v>780</v>
      </c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727"/>
      <c r="Z16" s="727"/>
      <c r="AA16" s="727"/>
      <c r="AB16" s="727"/>
      <c r="AC16" s="727"/>
    </row>
    <row r="17" spans="2:29" s="4" customFormat="1" ht="14.25" customHeight="1">
      <c r="B17" s="879" t="s">
        <v>776</v>
      </c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727"/>
      <c r="Z17" s="727"/>
      <c r="AA17" s="727"/>
      <c r="AB17" s="727"/>
      <c r="AC17" s="727"/>
    </row>
    <row r="18" spans="2:29" s="4" customFormat="1" ht="13.5">
      <c r="B18" s="879" t="s">
        <v>777</v>
      </c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727"/>
      <c r="Z18" s="727"/>
      <c r="AA18" s="727"/>
      <c r="AB18" s="727"/>
      <c r="AC18" s="727"/>
    </row>
    <row r="19" spans="2:26" s="4" customFormat="1" ht="8.25" customHeight="1">
      <c r="B19" s="229"/>
      <c r="C19" s="1"/>
      <c r="D19" s="1"/>
      <c r="E19" s="756"/>
      <c r="F19" s="757"/>
      <c r="G19" s="1"/>
      <c r="H19" s="1"/>
      <c r="I19" s="1"/>
      <c r="J19" s="756"/>
      <c r="K19" s="758"/>
      <c r="L19" s="1"/>
      <c r="M19" s="1"/>
      <c r="N19" s="1"/>
      <c r="O19" s="756"/>
      <c r="P19" s="759"/>
      <c r="Q19" s="1"/>
      <c r="R19" s="1"/>
      <c r="S19" s="1"/>
      <c r="T19" s="756"/>
      <c r="U19" s="758"/>
      <c r="V19" s="1"/>
      <c r="W19" s="1"/>
      <c r="X19" s="1"/>
      <c r="Y19" s="756"/>
      <c r="Z19" s="759"/>
    </row>
    <row r="20" spans="2:24" ht="21.75" customHeight="1">
      <c r="B20" s="319" t="s">
        <v>630</v>
      </c>
      <c r="C20" s="320"/>
      <c r="E20" s="320"/>
      <c r="F20" s="320"/>
      <c r="J20" s="320"/>
      <c r="K20" s="320"/>
      <c r="M20" s="320"/>
      <c r="O20" s="320"/>
      <c r="P20" s="320"/>
      <c r="R20" s="321"/>
      <c r="T20" s="326"/>
      <c r="U20" s="327"/>
      <c r="W20" s="852" t="str">
        <f>'三河集計表'!O31</f>
        <v>（2020年8月現在）</v>
      </c>
      <c r="X20" s="853"/>
    </row>
    <row r="21" ht="6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B14:D14"/>
    <mergeCell ref="G14:I14"/>
    <mergeCell ref="L14:N14"/>
    <mergeCell ref="Q14:S14"/>
    <mergeCell ref="V5:X5"/>
    <mergeCell ref="W20:X20"/>
    <mergeCell ref="B16:X16"/>
    <mergeCell ref="B17:X17"/>
    <mergeCell ref="B18:X18"/>
  </mergeCells>
  <conditionalFormatting sqref="F6">
    <cfRule type="expression" priority="5" dxfId="0" stopIfTrue="1">
      <formula>F6&gt;E6</formula>
    </cfRule>
  </conditionalFormatting>
  <conditionalFormatting sqref="F7">
    <cfRule type="expression" priority="4" dxfId="0" stopIfTrue="1">
      <formula>F7&gt;E7</formula>
    </cfRule>
  </conditionalFormatting>
  <conditionalFormatting sqref="F10">
    <cfRule type="expression" priority="3" dxfId="0" stopIfTrue="1">
      <formula>F10&gt;E10</formula>
    </cfRule>
  </conditionalFormatting>
  <conditionalFormatting sqref="F11">
    <cfRule type="expression" priority="2" dxfId="0" stopIfTrue="1">
      <formula>F11&gt;E11</formula>
    </cfRule>
  </conditionalFormatting>
  <conditionalFormatting sqref="U6">
    <cfRule type="expression" priority="1" dxfId="0" stopIfTrue="1">
      <formula>U6&gt;T6</formula>
    </cfRule>
  </conditionalFormatting>
  <dataValidations count="2">
    <dataValidation operator="lessThanOrEqual" allowBlank="1" showInputMessage="1" showErrorMessage="1" sqref="O6:O13 R7:S9 H8:I9 J6:J13 H12:I13 C8:D9 E6:E13 M8:N9 M12:N13 R12:S13 T7:T13 C12:D13 B15:B19 C19:Z19 C15:Z15"/>
    <dataValidation errorStyle="warning" type="custom" allowBlank="1" showInputMessage="1" showErrorMessage="1" errorTitle="折込数オーバー" error="入力した折込数が満数を超えている、または50枚単位ではありません。" sqref="F6:F7 F10:F11 U6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646" bestFit="1" customWidth="1"/>
    <col min="2" max="2" width="7.25390625" style="646" bestFit="1" customWidth="1"/>
    <col min="3" max="3" width="49.625" style="646" customWidth="1"/>
    <col min="4" max="4" width="6.375" style="646" bestFit="1" customWidth="1"/>
    <col min="5" max="10" width="8.625" style="646" customWidth="1"/>
    <col min="11" max="11" width="11.625" style="646" bestFit="1" customWidth="1"/>
    <col min="12" max="16384" width="9.00390625" style="646" customWidth="1"/>
  </cols>
  <sheetData>
    <row r="1" ht="17.25">
      <c r="A1" s="645" t="s">
        <v>772</v>
      </c>
    </row>
    <row r="2" spans="1:11" ht="12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9"/>
    </row>
    <row r="3" spans="1:11" ht="15" customHeight="1">
      <c r="A3" s="648"/>
      <c r="B3" s="648"/>
      <c r="C3" s="648"/>
      <c r="D3" s="650"/>
      <c r="G3" s="648"/>
      <c r="H3" s="648"/>
      <c r="I3" s="648"/>
      <c r="J3" s="648"/>
      <c r="K3" s="649" t="s">
        <v>643</v>
      </c>
    </row>
    <row r="4" spans="1:11" ht="5.25" customHeight="1" thickBot="1">
      <c r="A4" s="648"/>
      <c r="B4" s="648"/>
      <c r="C4" s="648"/>
      <c r="D4" s="650"/>
      <c r="G4" s="648"/>
      <c r="H4" s="648"/>
      <c r="I4" s="648"/>
      <c r="J4" s="648"/>
      <c r="K4" s="649"/>
    </row>
    <row r="5" spans="1:11" ht="13.5">
      <c r="A5" s="651"/>
      <c r="B5" s="652"/>
      <c r="C5" s="652"/>
      <c r="D5" s="652" t="s">
        <v>674</v>
      </c>
      <c r="E5" s="653" t="s">
        <v>675</v>
      </c>
      <c r="F5" s="653" t="s">
        <v>676</v>
      </c>
      <c r="G5" s="653" t="s">
        <v>677</v>
      </c>
      <c r="H5" s="653" t="s">
        <v>678</v>
      </c>
      <c r="I5" s="653" t="s">
        <v>679</v>
      </c>
      <c r="J5" s="654" t="s">
        <v>575</v>
      </c>
      <c r="K5" s="826" t="s">
        <v>644</v>
      </c>
    </row>
    <row r="6" spans="1:11" ht="14.25" thickBot="1">
      <c r="A6" s="655" t="s">
        <v>645</v>
      </c>
      <c r="B6" s="656"/>
      <c r="C6" s="656"/>
      <c r="D6" s="656"/>
      <c r="E6" s="657" t="s">
        <v>646</v>
      </c>
      <c r="F6" s="657" t="s">
        <v>646</v>
      </c>
      <c r="G6" s="658" t="s">
        <v>647</v>
      </c>
      <c r="H6" s="658" t="s">
        <v>648</v>
      </c>
      <c r="I6" s="658" t="s">
        <v>649</v>
      </c>
      <c r="J6" s="659" t="s">
        <v>680</v>
      </c>
      <c r="K6" s="827"/>
    </row>
    <row r="7" spans="1:11" ht="13.5">
      <c r="A7" s="794" t="s">
        <v>650</v>
      </c>
      <c r="B7" s="714" t="s">
        <v>651</v>
      </c>
      <c r="C7" s="807" t="s">
        <v>681</v>
      </c>
      <c r="D7" s="816"/>
      <c r="E7" s="660">
        <v>2.8</v>
      </c>
      <c r="F7" s="661">
        <v>2.8</v>
      </c>
      <c r="G7" s="662">
        <v>4.4</v>
      </c>
      <c r="H7" s="663">
        <v>7</v>
      </c>
      <c r="I7" s="663">
        <v>13</v>
      </c>
      <c r="J7" s="664">
        <v>3.5</v>
      </c>
      <c r="K7" s="828" t="s">
        <v>652</v>
      </c>
    </row>
    <row r="8" spans="1:11" ht="13.5">
      <c r="A8" s="795"/>
      <c r="B8" s="665" t="s">
        <v>653</v>
      </c>
      <c r="C8" s="799" t="s">
        <v>682</v>
      </c>
      <c r="D8" s="800"/>
      <c r="E8" s="666">
        <v>2.8</v>
      </c>
      <c r="F8" s="667">
        <v>2.8</v>
      </c>
      <c r="G8" s="668">
        <v>4.4</v>
      </c>
      <c r="H8" s="669">
        <v>7</v>
      </c>
      <c r="I8" s="669">
        <v>13</v>
      </c>
      <c r="J8" s="670">
        <v>3.5</v>
      </c>
      <c r="K8" s="818"/>
    </row>
    <row r="9" spans="1:11" ht="13.5">
      <c r="A9" s="795"/>
      <c r="B9" s="801" t="s">
        <v>654</v>
      </c>
      <c r="C9" s="799" t="s">
        <v>704</v>
      </c>
      <c r="D9" s="800"/>
      <c r="E9" s="666">
        <v>2.8</v>
      </c>
      <c r="F9" s="667">
        <v>2.8</v>
      </c>
      <c r="G9" s="668">
        <v>4.4</v>
      </c>
      <c r="H9" s="669">
        <v>7</v>
      </c>
      <c r="I9" s="669">
        <v>13</v>
      </c>
      <c r="J9" s="670">
        <v>3.5</v>
      </c>
      <c r="K9" s="818"/>
    </row>
    <row r="10" spans="1:11" ht="14.25" thickBot="1">
      <c r="A10" s="795"/>
      <c r="B10" s="802"/>
      <c r="C10" s="821" t="s">
        <v>683</v>
      </c>
      <c r="D10" s="671" t="s">
        <v>655</v>
      </c>
      <c r="E10" s="672">
        <v>2.8</v>
      </c>
      <c r="F10" s="673">
        <v>2.8</v>
      </c>
      <c r="G10" s="668">
        <v>4.4</v>
      </c>
      <c r="H10" s="669">
        <v>7</v>
      </c>
      <c r="I10" s="669">
        <v>13</v>
      </c>
      <c r="J10" s="670">
        <v>3.5</v>
      </c>
      <c r="K10" s="818"/>
    </row>
    <row r="11" spans="1:11" ht="14.25" thickBot="1">
      <c r="A11" s="795"/>
      <c r="B11" s="820"/>
      <c r="C11" s="807"/>
      <c r="D11" s="674" t="s">
        <v>656</v>
      </c>
      <c r="E11" s="675">
        <v>0.15</v>
      </c>
      <c r="F11" s="676">
        <v>0.15</v>
      </c>
      <c r="G11" s="677">
        <v>0.4</v>
      </c>
      <c r="H11" s="677">
        <v>0.7</v>
      </c>
      <c r="I11" s="677">
        <v>1.4</v>
      </c>
      <c r="J11" s="678">
        <v>0.4</v>
      </c>
      <c r="K11" s="818"/>
    </row>
    <row r="12" spans="1:11" ht="14.25" thickBot="1">
      <c r="A12" s="795"/>
      <c r="B12" s="801" t="s">
        <v>657</v>
      </c>
      <c r="C12" s="804" t="s">
        <v>684</v>
      </c>
      <c r="D12" s="679" t="s">
        <v>655</v>
      </c>
      <c r="E12" s="669">
        <v>2.6</v>
      </c>
      <c r="F12" s="669">
        <v>2.9</v>
      </c>
      <c r="G12" s="669">
        <v>4.4</v>
      </c>
      <c r="H12" s="669">
        <v>7</v>
      </c>
      <c r="I12" s="669">
        <v>12</v>
      </c>
      <c r="J12" s="670">
        <v>3.4</v>
      </c>
      <c r="K12" s="818"/>
    </row>
    <row r="13" spans="1:11" ht="14.25" thickBot="1">
      <c r="A13" s="795"/>
      <c r="B13" s="820"/>
      <c r="C13" s="799"/>
      <c r="D13" s="674" t="s">
        <v>656</v>
      </c>
      <c r="E13" s="680">
        <v>0.15</v>
      </c>
      <c r="F13" s="677">
        <v>0.15</v>
      </c>
      <c r="G13" s="677">
        <v>0.4</v>
      </c>
      <c r="H13" s="677">
        <v>0.7</v>
      </c>
      <c r="I13" s="677">
        <v>1.4</v>
      </c>
      <c r="J13" s="678">
        <v>0.4</v>
      </c>
      <c r="K13" s="818"/>
    </row>
    <row r="14" spans="1:11" ht="14.25" thickBot="1">
      <c r="A14" s="795"/>
      <c r="B14" s="801" t="s">
        <v>658</v>
      </c>
      <c r="C14" s="804" t="s">
        <v>685</v>
      </c>
      <c r="D14" s="679" t="s">
        <v>655</v>
      </c>
      <c r="E14" s="669">
        <v>3</v>
      </c>
      <c r="F14" s="669">
        <v>3</v>
      </c>
      <c r="G14" s="669">
        <v>4</v>
      </c>
      <c r="H14" s="669">
        <v>6.5</v>
      </c>
      <c r="I14" s="669">
        <v>10.5</v>
      </c>
      <c r="J14" s="670">
        <v>4</v>
      </c>
      <c r="K14" s="818"/>
    </row>
    <row r="15" spans="1:11" ht="14.25" thickBot="1">
      <c r="A15" s="795"/>
      <c r="B15" s="802"/>
      <c r="C15" s="799"/>
      <c r="D15" s="674" t="s">
        <v>656</v>
      </c>
      <c r="E15" s="680">
        <v>0.15</v>
      </c>
      <c r="F15" s="677">
        <v>0.15</v>
      </c>
      <c r="G15" s="677">
        <v>0.4</v>
      </c>
      <c r="H15" s="677">
        <v>0.7</v>
      </c>
      <c r="I15" s="677">
        <v>1.4</v>
      </c>
      <c r="J15" s="678">
        <v>0.4</v>
      </c>
      <c r="K15" s="818"/>
    </row>
    <row r="16" spans="1:11" ht="14.25" thickBot="1">
      <c r="A16" s="795"/>
      <c r="B16" s="802"/>
      <c r="C16" s="804" t="s">
        <v>686</v>
      </c>
      <c r="D16" s="679" t="s">
        <v>655</v>
      </c>
      <c r="E16" s="669">
        <v>2.7</v>
      </c>
      <c r="F16" s="669">
        <v>2.7</v>
      </c>
      <c r="G16" s="669">
        <v>4.1</v>
      </c>
      <c r="H16" s="669">
        <v>6.5</v>
      </c>
      <c r="I16" s="669">
        <v>12</v>
      </c>
      <c r="J16" s="670">
        <v>3.2</v>
      </c>
      <c r="K16" s="818"/>
    </row>
    <row r="17" spans="1:11" ht="14.25" thickBot="1">
      <c r="A17" s="795"/>
      <c r="B17" s="802"/>
      <c r="C17" s="821"/>
      <c r="D17" s="674" t="s">
        <v>659</v>
      </c>
      <c r="E17" s="681">
        <v>0.15</v>
      </c>
      <c r="F17" s="682">
        <v>0.15</v>
      </c>
      <c r="G17" s="682">
        <v>0.4</v>
      </c>
      <c r="H17" s="682">
        <v>0.7</v>
      </c>
      <c r="I17" s="682">
        <v>1.4</v>
      </c>
      <c r="J17" s="715">
        <v>0.4</v>
      </c>
      <c r="K17" s="819"/>
    </row>
    <row r="18" spans="1:11" ht="14.25" thickBot="1">
      <c r="A18" s="795"/>
      <c r="B18" s="822" t="s">
        <v>687</v>
      </c>
      <c r="C18" s="804" t="s">
        <v>688</v>
      </c>
      <c r="D18" s="679" t="s">
        <v>655</v>
      </c>
      <c r="E18" s="669">
        <v>2.6</v>
      </c>
      <c r="F18" s="669">
        <v>2.9</v>
      </c>
      <c r="G18" s="669">
        <v>4.4</v>
      </c>
      <c r="H18" s="669">
        <v>7</v>
      </c>
      <c r="I18" s="669">
        <v>12</v>
      </c>
      <c r="J18" s="716">
        <v>3.4</v>
      </c>
      <c r="K18" s="814"/>
    </row>
    <row r="19" spans="1:11" ht="14.25" thickBot="1">
      <c r="A19" s="796"/>
      <c r="B19" s="823"/>
      <c r="C19" s="805"/>
      <c r="D19" s="674" t="s">
        <v>659</v>
      </c>
      <c r="E19" s="681">
        <v>0.25</v>
      </c>
      <c r="F19" s="682">
        <v>0.25</v>
      </c>
      <c r="G19" s="683">
        <v>0.5</v>
      </c>
      <c r="H19" s="683">
        <v>0.8</v>
      </c>
      <c r="I19" s="683">
        <v>1.5</v>
      </c>
      <c r="J19" s="717">
        <v>0.5</v>
      </c>
      <c r="K19" s="815"/>
    </row>
    <row r="20" spans="1:11" ht="13.5">
      <c r="A20" s="794" t="s">
        <v>660</v>
      </c>
      <c r="B20" s="685" t="s">
        <v>661</v>
      </c>
      <c r="C20" s="797" t="s">
        <v>689</v>
      </c>
      <c r="D20" s="816"/>
      <c r="E20" s="686">
        <v>2.8</v>
      </c>
      <c r="F20" s="687">
        <v>2.8</v>
      </c>
      <c r="G20" s="688">
        <v>4.5</v>
      </c>
      <c r="H20" s="689">
        <v>8</v>
      </c>
      <c r="I20" s="689">
        <v>14</v>
      </c>
      <c r="J20" s="690">
        <v>3.8</v>
      </c>
      <c r="K20" s="817" t="s">
        <v>652</v>
      </c>
    </row>
    <row r="21" spans="1:11" ht="13.5">
      <c r="A21" s="795"/>
      <c r="B21" s="801" t="s">
        <v>662</v>
      </c>
      <c r="C21" s="799" t="s">
        <v>690</v>
      </c>
      <c r="D21" s="800"/>
      <c r="E21" s="691">
        <v>2.8</v>
      </c>
      <c r="F21" s="692">
        <v>2.8</v>
      </c>
      <c r="G21" s="693">
        <v>4.5</v>
      </c>
      <c r="H21" s="694">
        <v>8.5</v>
      </c>
      <c r="I21" s="694">
        <v>16.5</v>
      </c>
      <c r="J21" s="695">
        <v>3.8</v>
      </c>
      <c r="K21" s="818"/>
    </row>
    <row r="22" spans="1:11" ht="13.5">
      <c r="A22" s="795"/>
      <c r="B22" s="802"/>
      <c r="C22" s="799" t="s">
        <v>691</v>
      </c>
      <c r="D22" s="800"/>
      <c r="E22" s="691">
        <v>2.8</v>
      </c>
      <c r="F22" s="692">
        <v>2.8</v>
      </c>
      <c r="G22" s="693">
        <v>4.5</v>
      </c>
      <c r="H22" s="694">
        <v>8.5</v>
      </c>
      <c r="I22" s="694">
        <v>16.5</v>
      </c>
      <c r="J22" s="695">
        <v>3.8</v>
      </c>
      <c r="K22" s="818"/>
    </row>
    <row r="23" spans="1:11" ht="13.5">
      <c r="A23" s="795"/>
      <c r="B23" s="802"/>
      <c r="C23" s="799" t="s">
        <v>692</v>
      </c>
      <c r="D23" s="800"/>
      <c r="E23" s="691">
        <v>2.8</v>
      </c>
      <c r="F23" s="692">
        <v>2.8</v>
      </c>
      <c r="G23" s="693">
        <v>4.5</v>
      </c>
      <c r="H23" s="694">
        <v>8.5</v>
      </c>
      <c r="I23" s="694">
        <v>16.5</v>
      </c>
      <c r="J23" s="695">
        <v>3.8</v>
      </c>
      <c r="K23" s="818"/>
    </row>
    <row r="24" spans="1:11" ht="13.5">
      <c r="A24" s="795"/>
      <c r="B24" s="802"/>
      <c r="C24" s="799" t="s">
        <v>693</v>
      </c>
      <c r="D24" s="800"/>
      <c r="E24" s="691">
        <v>2.8</v>
      </c>
      <c r="F24" s="692">
        <v>2.8</v>
      </c>
      <c r="G24" s="693">
        <v>4.5</v>
      </c>
      <c r="H24" s="694">
        <v>8.5</v>
      </c>
      <c r="I24" s="694">
        <v>16.5</v>
      </c>
      <c r="J24" s="695">
        <v>3.8</v>
      </c>
      <c r="K24" s="818"/>
    </row>
    <row r="25" spans="1:11" ht="13.5">
      <c r="A25" s="795"/>
      <c r="B25" s="820"/>
      <c r="C25" s="799" t="s">
        <v>694</v>
      </c>
      <c r="D25" s="800"/>
      <c r="E25" s="691">
        <v>2.8</v>
      </c>
      <c r="F25" s="692">
        <v>2.8</v>
      </c>
      <c r="G25" s="693">
        <v>4.5</v>
      </c>
      <c r="H25" s="694">
        <v>8.4</v>
      </c>
      <c r="I25" s="694">
        <v>15</v>
      </c>
      <c r="J25" s="695">
        <v>3.8</v>
      </c>
      <c r="K25" s="818"/>
    </row>
    <row r="26" spans="1:11" ht="13.5">
      <c r="A26" s="795"/>
      <c r="B26" s="801" t="s">
        <v>576</v>
      </c>
      <c r="C26" s="799" t="s">
        <v>695</v>
      </c>
      <c r="D26" s="800"/>
      <c r="E26" s="691">
        <v>2.8</v>
      </c>
      <c r="F26" s="692">
        <v>2.8</v>
      </c>
      <c r="G26" s="693">
        <v>4.5</v>
      </c>
      <c r="H26" s="694">
        <v>8.5</v>
      </c>
      <c r="I26" s="694">
        <v>16</v>
      </c>
      <c r="J26" s="695">
        <v>5</v>
      </c>
      <c r="K26" s="818"/>
    </row>
    <row r="27" spans="1:11" ht="13.5">
      <c r="A27" s="795"/>
      <c r="B27" s="802"/>
      <c r="C27" s="799" t="s">
        <v>696</v>
      </c>
      <c r="D27" s="800"/>
      <c r="E27" s="691">
        <v>2.8</v>
      </c>
      <c r="F27" s="692">
        <v>2.8</v>
      </c>
      <c r="G27" s="693">
        <v>4.5</v>
      </c>
      <c r="H27" s="694">
        <v>8.5</v>
      </c>
      <c r="I27" s="694">
        <v>16.5</v>
      </c>
      <c r="J27" s="695">
        <v>4.5</v>
      </c>
      <c r="K27" s="818"/>
    </row>
    <row r="28" spans="1:11" ht="13.5">
      <c r="A28" s="795"/>
      <c r="B28" s="802"/>
      <c r="C28" s="799" t="s">
        <v>697</v>
      </c>
      <c r="D28" s="800"/>
      <c r="E28" s="691">
        <v>2.8</v>
      </c>
      <c r="F28" s="692">
        <v>2.8</v>
      </c>
      <c r="G28" s="693">
        <v>4.5</v>
      </c>
      <c r="H28" s="694">
        <v>8.5</v>
      </c>
      <c r="I28" s="694">
        <v>17</v>
      </c>
      <c r="J28" s="695">
        <v>4.5</v>
      </c>
      <c r="K28" s="818"/>
    </row>
    <row r="29" spans="1:11" ht="14.25" thickBot="1">
      <c r="A29" s="795"/>
      <c r="B29" s="802"/>
      <c r="C29" s="806" t="s">
        <v>698</v>
      </c>
      <c r="D29" s="696" t="s">
        <v>655</v>
      </c>
      <c r="E29" s="697">
        <v>2.8</v>
      </c>
      <c r="F29" s="698">
        <v>2.8</v>
      </c>
      <c r="G29" s="693">
        <v>4.5</v>
      </c>
      <c r="H29" s="694">
        <v>8.5</v>
      </c>
      <c r="I29" s="694">
        <v>17</v>
      </c>
      <c r="J29" s="695">
        <v>4.5</v>
      </c>
      <c r="K29" s="818"/>
    </row>
    <row r="30" spans="1:11" ht="14.25" thickBot="1">
      <c r="A30" s="795"/>
      <c r="B30" s="802"/>
      <c r="C30" s="807"/>
      <c r="D30" s="674" t="s">
        <v>656</v>
      </c>
      <c r="E30" s="808" t="s">
        <v>663</v>
      </c>
      <c r="F30" s="809"/>
      <c r="G30" s="810"/>
      <c r="H30" s="810"/>
      <c r="I30" s="810"/>
      <c r="J30" s="811"/>
      <c r="K30" s="818"/>
    </row>
    <row r="31" spans="1:11" ht="14.25" thickBot="1">
      <c r="A31" s="796"/>
      <c r="B31" s="803"/>
      <c r="C31" s="812" t="s">
        <v>556</v>
      </c>
      <c r="D31" s="813"/>
      <c r="E31" s="699">
        <v>2.8</v>
      </c>
      <c r="F31" s="699">
        <v>2.8</v>
      </c>
      <c r="G31" s="700">
        <v>5.2</v>
      </c>
      <c r="H31" s="700">
        <v>9.3</v>
      </c>
      <c r="I31" s="700">
        <v>18</v>
      </c>
      <c r="J31" s="701">
        <v>5</v>
      </c>
      <c r="K31" s="818"/>
    </row>
    <row r="32" spans="1:11" ht="13.5">
      <c r="A32" s="794" t="s">
        <v>664</v>
      </c>
      <c r="B32" s="685" t="s">
        <v>665</v>
      </c>
      <c r="C32" s="797" t="s">
        <v>666</v>
      </c>
      <c r="D32" s="798"/>
      <c r="E32" s="660">
        <v>2.8</v>
      </c>
      <c r="F32" s="661">
        <v>2.8</v>
      </c>
      <c r="G32" s="702">
        <v>4.6</v>
      </c>
      <c r="H32" s="703">
        <v>8.5</v>
      </c>
      <c r="I32" s="703">
        <v>16.5</v>
      </c>
      <c r="J32" s="704">
        <v>3.8</v>
      </c>
      <c r="K32" s="818"/>
    </row>
    <row r="33" spans="1:11" ht="13.5">
      <c r="A33" s="795"/>
      <c r="B33" s="665" t="s">
        <v>667</v>
      </c>
      <c r="C33" s="799" t="s">
        <v>699</v>
      </c>
      <c r="D33" s="800"/>
      <c r="E33" s="666">
        <v>2.8</v>
      </c>
      <c r="F33" s="667">
        <v>2.8</v>
      </c>
      <c r="G33" s="668">
        <v>4.6</v>
      </c>
      <c r="H33" s="669">
        <v>8.5</v>
      </c>
      <c r="I33" s="669">
        <v>16.5</v>
      </c>
      <c r="J33" s="670">
        <v>3.8</v>
      </c>
      <c r="K33" s="818"/>
    </row>
    <row r="34" spans="1:11" ht="13.5">
      <c r="A34" s="795"/>
      <c r="B34" s="665" t="s">
        <v>668</v>
      </c>
      <c r="C34" s="799" t="s">
        <v>700</v>
      </c>
      <c r="D34" s="800"/>
      <c r="E34" s="666">
        <v>2.8</v>
      </c>
      <c r="F34" s="667">
        <v>2.8</v>
      </c>
      <c r="G34" s="668">
        <v>4.6</v>
      </c>
      <c r="H34" s="669">
        <v>8.5</v>
      </c>
      <c r="I34" s="669">
        <v>16.5</v>
      </c>
      <c r="J34" s="670">
        <v>3.8</v>
      </c>
      <c r="K34" s="818"/>
    </row>
    <row r="35" spans="1:11" ht="13.5">
      <c r="A35" s="795"/>
      <c r="B35" s="665" t="s">
        <v>669</v>
      </c>
      <c r="C35" s="799" t="s">
        <v>701</v>
      </c>
      <c r="D35" s="800"/>
      <c r="E35" s="666">
        <v>2.8</v>
      </c>
      <c r="F35" s="667">
        <v>2.8</v>
      </c>
      <c r="G35" s="668">
        <v>4.6</v>
      </c>
      <c r="H35" s="669">
        <v>8.5</v>
      </c>
      <c r="I35" s="669">
        <v>16.4</v>
      </c>
      <c r="J35" s="670">
        <v>3.8</v>
      </c>
      <c r="K35" s="818"/>
    </row>
    <row r="36" spans="1:11" ht="14.25" thickBot="1">
      <c r="A36" s="795"/>
      <c r="B36" s="801" t="s">
        <v>670</v>
      </c>
      <c r="C36" s="804" t="s">
        <v>702</v>
      </c>
      <c r="D36" s="696" t="s">
        <v>655</v>
      </c>
      <c r="E36" s="672">
        <v>2.8</v>
      </c>
      <c r="F36" s="673">
        <v>2.8</v>
      </c>
      <c r="G36" s="668">
        <v>5</v>
      </c>
      <c r="H36" s="669">
        <v>9</v>
      </c>
      <c r="I36" s="669">
        <v>18</v>
      </c>
      <c r="J36" s="670">
        <v>4</v>
      </c>
      <c r="K36" s="818"/>
    </row>
    <row r="37" spans="1:11" ht="14.25" thickBot="1">
      <c r="A37" s="795"/>
      <c r="B37" s="802"/>
      <c r="C37" s="799"/>
      <c r="D37" s="674" t="s">
        <v>656</v>
      </c>
      <c r="E37" s="705">
        <v>0.35</v>
      </c>
      <c r="F37" s="706">
        <v>0.35</v>
      </c>
      <c r="G37" s="680">
        <v>0.65</v>
      </c>
      <c r="H37" s="677">
        <v>1.4</v>
      </c>
      <c r="I37" s="677">
        <v>2.5</v>
      </c>
      <c r="J37" s="678">
        <v>0.55</v>
      </c>
      <c r="K37" s="818"/>
    </row>
    <row r="38" spans="1:11" ht="14.25" thickBot="1">
      <c r="A38" s="795"/>
      <c r="B38" s="802"/>
      <c r="C38" s="804" t="s">
        <v>703</v>
      </c>
      <c r="D38" s="707" t="s">
        <v>655</v>
      </c>
      <c r="E38" s="708">
        <v>2.8</v>
      </c>
      <c r="F38" s="709">
        <v>2.8</v>
      </c>
      <c r="G38" s="668">
        <v>5</v>
      </c>
      <c r="H38" s="669">
        <v>10</v>
      </c>
      <c r="I38" s="669">
        <v>20</v>
      </c>
      <c r="J38" s="670">
        <v>5</v>
      </c>
      <c r="K38" s="818"/>
    </row>
    <row r="39" spans="1:11" ht="14.25" thickBot="1">
      <c r="A39" s="796"/>
      <c r="B39" s="803"/>
      <c r="C39" s="805"/>
      <c r="D39" s="674" t="s">
        <v>656</v>
      </c>
      <c r="E39" s="710">
        <v>0.35</v>
      </c>
      <c r="F39" s="711">
        <v>0.35</v>
      </c>
      <c r="G39" s="683">
        <v>0.65</v>
      </c>
      <c r="H39" s="683">
        <v>1.4</v>
      </c>
      <c r="I39" s="683">
        <v>2.5</v>
      </c>
      <c r="J39" s="684">
        <v>0.55</v>
      </c>
      <c r="K39" s="819"/>
    </row>
    <row r="40" spans="1:11" ht="13.5">
      <c r="A40" s="712" t="s">
        <v>671</v>
      </c>
      <c r="J40" s="824" t="s">
        <v>796</v>
      </c>
      <c r="K40" s="825"/>
    </row>
    <row r="41" ht="13.5">
      <c r="A41" s="712" t="s">
        <v>672</v>
      </c>
    </row>
    <row r="42" ht="13.5">
      <c r="K42" s="649" t="s">
        <v>673</v>
      </c>
    </row>
    <row r="43" ht="13.5">
      <c r="I43" s="713"/>
    </row>
  </sheetData>
  <sheetProtection password="CCCF" sheet="1"/>
  <mergeCells count="41">
    <mergeCell ref="J40:K40"/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  <mergeCell ref="B14:B17"/>
    <mergeCell ref="C14:C15"/>
    <mergeCell ref="C16:C17"/>
    <mergeCell ref="B18:B19"/>
    <mergeCell ref="C18:C19"/>
    <mergeCell ref="K18:K19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C26:D26"/>
    <mergeCell ref="C27:D27"/>
    <mergeCell ref="C28:D28"/>
    <mergeCell ref="C29:C30"/>
    <mergeCell ref="E30:J30"/>
    <mergeCell ref="C31:D31"/>
    <mergeCell ref="A32:A39"/>
    <mergeCell ref="C32:D32"/>
    <mergeCell ref="C33:D33"/>
    <mergeCell ref="C34:D34"/>
    <mergeCell ref="C35:D35"/>
    <mergeCell ref="B36:B39"/>
    <mergeCell ref="C36:C37"/>
    <mergeCell ref="C38:C39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31"/>
  <sheetViews>
    <sheetView showGridLines="0" showZeros="0" tabSelected="1" zoomScale="68" zoomScaleNormal="68" zoomScalePageLayoutView="0" workbookViewId="0" topLeftCell="A1">
      <selection activeCell="E3" sqref="E3:H3"/>
    </sheetView>
  </sheetViews>
  <sheetFormatPr defaultColWidth="9.00390625" defaultRowHeight="13.5"/>
  <cols>
    <col min="1" max="1" width="1.25" style="319" customWidth="1"/>
    <col min="2" max="2" width="0.74609375" style="319" customWidth="1"/>
    <col min="3" max="3" width="14.375" style="319" customWidth="1"/>
    <col min="4" max="4" width="0.5" style="319" customWidth="1"/>
    <col min="5" max="5" width="9.50390625" style="319" customWidth="1"/>
    <col min="6" max="6" width="7.50390625" style="319" customWidth="1"/>
    <col min="7" max="7" width="9.50390625" style="319" customWidth="1"/>
    <col min="8" max="8" width="7.375" style="319" customWidth="1"/>
    <col min="9" max="16" width="12.50390625" style="319" customWidth="1"/>
    <col min="17" max="17" width="1.625" style="319" customWidth="1"/>
    <col min="18" max="18" width="29.875" style="319" customWidth="1"/>
    <col min="19" max="16384" width="9.00390625" style="319" customWidth="1"/>
  </cols>
  <sheetData>
    <row r="1" ht="8.25" customHeight="1"/>
    <row r="2" spans="2:20" s="389" customFormat="1" ht="27" customHeight="1">
      <c r="B2" s="840" t="s">
        <v>568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390"/>
      <c r="R2" s="390"/>
      <c r="S2" s="390"/>
      <c r="T2" s="390"/>
    </row>
    <row r="3" spans="2:16" s="389" customFormat="1" ht="27.75" customHeight="1">
      <c r="B3" s="839" t="s">
        <v>301</v>
      </c>
      <c r="C3" s="839"/>
      <c r="D3" s="839"/>
      <c r="E3" s="841"/>
      <c r="F3" s="842"/>
      <c r="G3" s="842"/>
      <c r="H3" s="842"/>
      <c r="I3" s="391" t="s">
        <v>7</v>
      </c>
      <c r="J3" s="841"/>
      <c r="K3" s="842"/>
      <c r="L3" s="843"/>
      <c r="M3" s="391" t="s">
        <v>302</v>
      </c>
      <c r="N3" s="847"/>
      <c r="O3" s="847"/>
      <c r="P3" s="847"/>
    </row>
    <row r="4" spans="2:16" s="389" customFormat="1" ht="27.75" customHeight="1">
      <c r="B4" s="839" t="s">
        <v>303</v>
      </c>
      <c r="C4" s="839"/>
      <c r="D4" s="839"/>
      <c r="E4" s="884"/>
      <c r="F4" s="885"/>
      <c r="G4" s="885"/>
      <c r="H4" s="885"/>
      <c r="I4" s="391" t="s">
        <v>304</v>
      </c>
      <c r="J4" s="844"/>
      <c r="K4" s="845"/>
      <c r="L4" s="846"/>
      <c r="M4" s="391" t="s">
        <v>11</v>
      </c>
      <c r="N4" s="837">
        <f>P26</f>
        <v>0</v>
      </c>
      <c r="O4" s="838"/>
      <c r="P4" s="593" t="s">
        <v>2</v>
      </c>
    </row>
    <row r="5" ht="18.75" customHeight="1"/>
    <row r="6" spans="2:16" ht="22.5" customHeight="1">
      <c r="B6" s="829" t="s">
        <v>294</v>
      </c>
      <c r="C6" s="830"/>
      <c r="D6" s="831"/>
      <c r="E6" s="863" t="s">
        <v>295</v>
      </c>
      <c r="F6" s="864"/>
      <c r="G6" s="864"/>
      <c r="H6" s="865"/>
      <c r="I6" s="854" t="s">
        <v>296</v>
      </c>
      <c r="J6" s="855"/>
      <c r="K6" s="854" t="s">
        <v>297</v>
      </c>
      <c r="L6" s="855"/>
      <c r="M6" s="854" t="s">
        <v>298</v>
      </c>
      <c r="N6" s="855"/>
      <c r="O6" s="854" t="s">
        <v>17</v>
      </c>
      <c r="P6" s="855"/>
    </row>
    <row r="7" spans="2:16" ht="22.5" customHeight="1">
      <c r="B7" s="832"/>
      <c r="C7" s="833"/>
      <c r="D7" s="834"/>
      <c r="E7" s="854" t="s">
        <v>299</v>
      </c>
      <c r="F7" s="862"/>
      <c r="G7" s="866" t="s">
        <v>300</v>
      </c>
      <c r="H7" s="855"/>
      <c r="I7" s="392" t="s">
        <v>299</v>
      </c>
      <c r="J7" s="396" t="s">
        <v>300</v>
      </c>
      <c r="K7" s="397" t="s">
        <v>299</v>
      </c>
      <c r="L7" s="393" t="s">
        <v>300</v>
      </c>
      <c r="M7" s="392" t="s">
        <v>299</v>
      </c>
      <c r="N7" s="396" t="s">
        <v>300</v>
      </c>
      <c r="O7" s="397" t="s">
        <v>299</v>
      </c>
      <c r="P7" s="393" t="s">
        <v>300</v>
      </c>
    </row>
    <row r="8" spans="2:16" ht="23.25" customHeight="1">
      <c r="B8" s="394"/>
      <c r="C8" s="566" t="s">
        <v>548</v>
      </c>
      <c r="D8" s="558"/>
      <c r="E8" s="848">
        <f>'刈谷・高浜・碧南市'!E16</f>
        <v>27000</v>
      </c>
      <c r="F8" s="849"/>
      <c r="G8" s="875">
        <f>'刈谷・高浜・碧南市'!F16</f>
        <v>0</v>
      </c>
      <c r="H8" s="876"/>
      <c r="I8" s="398">
        <f>'刈谷・高浜・碧南市'!J16</f>
        <v>750</v>
      </c>
      <c r="J8" s="400">
        <f>'刈谷・高浜・碧南市'!K16</f>
        <v>0</v>
      </c>
      <c r="K8" s="404">
        <f>'刈谷・高浜・碧南市'!O16</f>
        <v>3300</v>
      </c>
      <c r="L8" s="405">
        <f>'刈谷・高浜・碧南市'!P16</f>
        <v>0</v>
      </c>
      <c r="M8" s="398">
        <f>'刈谷・高浜・碧南市'!T16</f>
        <v>1900</v>
      </c>
      <c r="N8" s="400">
        <f>'刈谷・高浜・碧南市'!U16</f>
        <v>0</v>
      </c>
      <c r="O8" s="404">
        <f>SUM(E8+I8+K8+M8)</f>
        <v>32950</v>
      </c>
      <c r="P8" s="405">
        <f>SUM(G8+J8+L8+N8)</f>
        <v>0</v>
      </c>
    </row>
    <row r="9" spans="2:16" ht="23.25" customHeight="1">
      <c r="B9" s="395"/>
      <c r="C9" s="567" t="s">
        <v>549</v>
      </c>
      <c r="D9" s="560"/>
      <c r="E9" s="860">
        <f>'刈谷・高浜・碧南市'!E25</f>
        <v>8050</v>
      </c>
      <c r="F9" s="861"/>
      <c r="G9" s="867">
        <f>'刈谷・高浜・碧南市'!F25</f>
        <v>0</v>
      </c>
      <c r="H9" s="868"/>
      <c r="I9" s="402">
        <f>'刈谷・高浜・碧南市'!J25</f>
        <v>0</v>
      </c>
      <c r="J9" s="403">
        <f>'刈谷・高浜・碧南市'!K25</f>
        <v>0</v>
      </c>
      <c r="K9" s="406">
        <f>'刈谷・高浜・碧南市'!O25</f>
        <v>600</v>
      </c>
      <c r="L9" s="407">
        <f>'刈谷・高浜・碧南市'!P25</f>
        <v>0</v>
      </c>
      <c r="M9" s="402">
        <f>'刈谷・高浜・碧南市'!T25</f>
        <v>350</v>
      </c>
      <c r="N9" s="403">
        <f>'刈谷・高浜・碧南市'!U25</f>
        <v>0</v>
      </c>
      <c r="O9" s="406">
        <f aca="true" t="shared" si="0" ref="O9:O25">SUM(E9+I9+K9+M9)</f>
        <v>9000</v>
      </c>
      <c r="P9" s="403">
        <f aca="true" t="shared" si="1" ref="P9:P26">SUM(G9+J9+L9+N9)</f>
        <v>0</v>
      </c>
    </row>
    <row r="10" spans="2:16" ht="23.25" customHeight="1">
      <c r="B10" s="395"/>
      <c r="C10" s="567" t="s">
        <v>550</v>
      </c>
      <c r="D10" s="560"/>
      <c r="E10" s="860">
        <f>'刈谷・高浜・碧南市'!E36</f>
        <v>13950</v>
      </c>
      <c r="F10" s="861"/>
      <c r="G10" s="867">
        <f>'刈谷・高浜・碧南市'!F36</f>
        <v>0</v>
      </c>
      <c r="H10" s="868"/>
      <c r="I10" s="402">
        <f>'刈谷・高浜・碧南市'!J36</f>
        <v>0</v>
      </c>
      <c r="J10" s="403">
        <f>'刈谷・高浜・碧南市'!K36</f>
        <v>0</v>
      </c>
      <c r="K10" s="406">
        <f>'刈谷・高浜・碧南市'!O36</f>
        <v>1000</v>
      </c>
      <c r="L10" s="407">
        <f>'刈谷・高浜・碧南市'!P36</f>
        <v>0</v>
      </c>
      <c r="M10" s="402">
        <f>'刈谷・高浜・碧南市'!T36</f>
        <v>650</v>
      </c>
      <c r="N10" s="403">
        <f>'刈谷・高浜・碧南市'!U36</f>
        <v>0</v>
      </c>
      <c r="O10" s="406">
        <f t="shared" si="0"/>
        <v>15600</v>
      </c>
      <c r="P10" s="403">
        <f t="shared" si="1"/>
        <v>0</v>
      </c>
    </row>
    <row r="11" spans="2:16" ht="23.25" customHeight="1">
      <c r="B11" s="395"/>
      <c r="C11" s="567" t="s">
        <v>551</v>
      </c>
      <c r="D11" s="560"/>
      <c r="E11" s="860">
        <f>'安城・知立市'!E23</f>
        <v>36350</v>
      </c>
      <c r="F11" s="861"/>
      <c r="G11" s="867">
        <f>'安城・知立市'!F23</f>
        <v>0</v>
      </c>
      <c r="H11" s="868"/>
      <c r="I11" s="402">
        <f>'安城・知立市'!J23</f>
        <v>0</v>
      </c>
      <c r="J11" s="403">
        <f>'安城・知立市'!K23</f>
        <v>0</v>
      </c>
      <c r="K11" s="406">
        <f>'安城・知立市'!O23</f>
        <v>4100</v>
      </c>
      <c r="L11" s="407">
        <f>'安城・知立市'!P23</f>
        <v>0</v>
      </c>
      <c r="M11" s="402">
        <f>'安城・知立市'!T23</f>
        <v>1050</v>
      </c>
      <c r="N11" s="403">
        <f>'安城・知立市'!U23</f>
        <v>0</v>
      </c>
      <c r="O11" s="406">
        <f t="shared" si="0"/>
        <v>41500</v>
      </c>
      <c r="P11" s="403">
        <f t="shared" si="1"/>
        <v>0</v>
      </c>
    </row>
    <row r="12" spans="2:16" ht="23.25" customHeight="1">
      <c r="B12" s="395"/>
      <c r="C12" s="567" t="s">
        <v>552</v>
      </c>
      <c r="D12" s="560"/>
      <c r="E12" s="860">
        <f>'安城・知立市'!E33</f>
        <v>13550</v>
      </c>
      <c r="F12" s="861"/>
      <c r="G12" s="867">
        <f>'安城・知立市'!F33</f>
        <v>0</v>
      </c>
      <c r="H12" s="868"/>
      <c r="I12" s="402"/>
      <c r="J12" s="403"/>
      <c r="K12" s="406">
        <f>'安城・知立市'!O33</f>
        <v>2750</v>
      </c>
      <c r="L12" s="407">
        <f>'安城・知立市'!P33</f>
        <v>0</v>
      </c>
      <c r="M12" s="402">
        <f>'安城・知立市'!T33</f>
        <v>700</v>
      </c>
      <c r="N12" s="403">
        <f>'安城・知立市'!U33</f>
        <v>0</v>
      </c>
      <c r="O12" s="406">
        <f t="shared" si="0"/>
        <v>17000</v>
      </c>
      <c r="P12" s="403">
        <f t="shared" si="1"/>
        <v>0</v>
      </c>
    </row>
    <row r="13" spans="2:16" ht="23.25" customHeight="1">
      <c r="B13" s="869"/>
      <c r="C13" s="835" t="s">
        <v>563</v>
      </c>
      <c r="D13" s="850"/>
      <c r="E13" s="856">
        <f>SUM(F13:F14)</f>
        <v>80950</v>
      </c>
      <c r="F13" s="556">
        <f>'豊田市'!E37</f>
        <v>69950</v>
      </c>
      <c r="G13" s="858">
        <f>SUM(H13:H14)</f>
        <v>0</v>
      </c>
      <c r="H13" s="555">
        <f>'豊田市'!F37</f>
        <v>0</v>
      </c>
      <c r="I13" s="402">
        <f>'豊田市'!J37</f>
        <v>0</v>
      </c>
      <c r="J13" s="403">
        <f>'豊田市'!K37</f>
        <v>0</v>
      </c>
      <c r="K13" s="406">
        <f>'豊田市'!O37</f>
        <v>6150</v>
      </c>
      <c r="L13" s="407">
        <f>'豊田市'!P37</f>
        <v>0</v>
      </c>
      <c r="M13" s="402">
        <f>'豊田市'!T37</f>
        <v>6600</v>
      </c>
      <c r="N13" s="403">
        <f>'豊田市'!U37</f>
        <v>0</v>
      </c>
      <c r="O13" s="406">
        <f>SUM(F13+I13+K13+M13)</f>
        <v>82700</v>
      </c>
      <c r="P13" s="403">
        <f>SUM(H13+J13+L13+N13)</f>
        <v>0</v>
      </c>
    </row>
    <row r="14" spans="2:16" ht="23.25" customHeight="1">
      <c r="B14" s="870"/>
      <c r="C14" s="836"/>
      <c r="D14" s="851"/>
      <c r="E14" s="857"/>
      <c r="F14" s="556">
        <f>'豊田・みよし市'!E19</f>
        <v>11000</v>
      </c>
      <c r="G14" s="859"/>
      <c r="H14" s="555">
        <f>'豊田・みよし市'!F19</f>
        <v>0</v>
      </c>
      <c r="I14" s="402"/>
      <c r="J14" s="403"/>
      <c r="K14" s="406"/>
      <c r="L14" s="407"/>
      <c r="M14" s="402">
        <f>'豊田・みよし市'!T19</f>
        <v>400</v>
      </c>
      <c r="N14" s="403">
        <f>'豊田・みよし市'!U19</f>
        <v>0</v>
      </c>
      <c r="O14" s="406">
        <f>SUM(F14+M14)</f>
        <v>11400</v>
      </c>
      <c r="P14" s="403">
        <f>SUM(H14+N14)</f>
        <v>0</v>
      </c>
    </row>
    <row r="15" spans="2:16" ht="23.25" customHeight="1">
      <c r="B15" s="395"/>
      <c r="C15" s="567" t="s">
        <v>553</v>
      </c>
      <c r="D15" s="560"/>
      <c r="E15" s="860">
        <f>'豊田・みよし市'!E27</f>
        <v>12000</v>
      </c>
      <c r="F15" s="861"/>
      <c r="G15" s="867">
        <f>'豊田・みよし市'!F27</f>
        <v>0</v>
      </c>
      <c r="H15" s="868"/>
      <c r="I15" s="402"/>
      <c r="J15" s="403"/>
      <c r="K15" s="406">
        <f>'豊田・みよし市'!O27</f>
        <v>1450</v>
      </c>
      <c r="L15" s="407">
        <f>'豊田・みよし市'!P27</f>
        <v>0</v>
      </c>
      <c r="M15" s="402">
        <f>'豊田・みよし市'!T27</f>
        <v>550</v>
      </c>
      <c r="N15" s="403">
        <f>'豊田・みよし市'!U27</f>
        <v>0</v>
      </c>
      <c r="O15" s="406">
        <f t="shared" si="0"/>
        <v>14000</v>
      </c>
      <c r="P15" s="403">
        <f t="shared" si="1"/>
        <v>0</v>
      </c>
    </row>
    <row r="16" spans="2:16" ht="23.25" customHeight="1">
      <c r="B16" s="395"/>
      <c r="C16" s="567" t="s">
        <v>554</v>
      </c>
      <c r="D16" s="560"/>
      <c r="E16" s="860">
        <f>'岡崎市'!E36</f>
        <v>74150</v>
      </c>
      <c r="F16" s="861"/>
      <c r="G16" s="867">
        <f>'岡崎市'!F36</f>
        <v>0</v>
      </c>
      <c r="H16" s="868"/>
      <c r="I16" s="402">
        <f>'岡崎市'!J36</f>
        <v>1300</v>
      </c>
      <c r="J16" s="403">
        <f>'岡崎市'!K36</f>
        <v>0</v>
      </c>
      <c r="K16" s="406">
        <f>'岡崎市'!O36</f>
        <v>6600</v>
      </c>
      <c r="L16" s="407">
        <f>'岡崎市'!P36</f>
        <v>0</v>
      </c>
      <c r="M16" s="402">
        <f>'岡崎市'!T36</f>
        <v>3050</v>
      </c>
      <c r="N16" s="403">
        <f>'岡崎市'!U36</f>
        <v>0</v>
      </c>
      <c r="O16" s="406">
        <f t="shared" si="0"/>
        <v>85100</v>
      </c>
      <c r="P16" s="403">
        <f t="shared" si="1"/>
        <v>0</v>
      </c>
    </row>
    <row r="17" spans="2:16" ht="23.25" customHeight="1">
      <c r="B17" s="395"/>
      <c r="C17" s="567" t="s">
        <v>555</v>
      </c>
      <c r="D17" s="560"/>
      <c r="E17" s="860">
        <f>'西尾市・額田郡'!E9</f>
        <v>7050</v>
      </c>
      <c r="F17" s="861"/>
      <c r="G17" s="867">
        <f>'西尾市・額田郡'!F9</f>
        <v>0</v>
      </c>
      <c r="H17" s="868"/>
      <c r="I17" s="402"/>
      <c r="J17" s="403"/>
      <c r="K17" s="406"/>
      <c r="L17" s="407"/>
      <c r="M17" s="402">
        <f>'西尾市・額田郡'!T9</f>
        <v>350</v>
      </c>
      <c r="N17" s="403">
        <f>'西尾市・額田郡'!U9</f>
        <v>0</v>
      </c>
      <c r="O17" s="406">
        <f t="shared" si="0"/>
        <v>7400</v>
      </c>
      <c r="P17" s="403">
        <f t="shared" si="1"/>
        <v>0</v>
      </c>
    </row>
    <row r="18" spans="2:16" ht="23.25" customHeight="1">
      <c r="B18" s="395"/>
      <c r="C18" s="567" t="s">
        <v>556</v>
      </c>
      <c r="D18" s="560"/>
      <c r="E18" s="860">
        <f>'西尾市・額田郡'!E23</f>
        <v>33500</v>
      </c>
      <c r="F18" s="861"/>
      <c r="G18" s="867">
        <f>'西尾市・額田郡'!F23</f>
        <v>0</v>
      </c>
      <c r="H18" s="868"/>
      <c r="I18" s="402">
        <f>'西尾市・額田郡'!J23</f>
        <v>0</v>
      </c>
      <c r="J18" s="403">
        <f>'西尾市・額田郡'!K23</f>
        <v>0</v>
      </c>
      <c r="K18" s="406">
        <f>'西尾市・額田郡'!O23</f>
        <v>3200</v>
      </c>
      <c r="L18" s="407">
        <f>'西尾市・額田郡'!P23</f>
        <v>0</v>
      </c>
      <c r="M18" s="402">
        <f>'西尾市・額田郡'!T23</f>
        <v>2500</v>
      </c>
      <c r="N18" s="403">
        <f>'西尾市・額田郡'!U23</f>
        <v>0</v>
      </c>
      <c r="O18" s="406">
        <f t="shared" si="0"/>
        <v>39200</v>
      </c>
      <c r="P18" s="403">
        <f t="shared" si="1"/>
        <v>0</v>
      </c>
    </row>
    <row r="19" spans="2:16" ht="23.25" customHeight="1">
      <c r="B19" s="395"/>
      <c r="C19" s="567" t="s">
        <v>557</v>
      </c>
      <c r="D19" s="560"/>
      <c r="E19" s="860">
        <f>'蒲郡・豊川市'!E10</f>
        <v>17000</v>
      </c>
      <c r="F19" s="861"/>
      <c r="G19" s="867">
        <f>'蒲郡・豊川市'!F10</f>
        <v>0</v>
      </c>
      <c r="H19" s="868"/>
      <c r="I19" s="402"/>
      <c r="J19" s="403"/>
      <c r="K19" s="406">
        <f>'蒲郡・豊川市'!O10</f>
        <v>1850</v>
      </c>
      <c r="L19" s="407">
        <f>'蒲郡・豊川市'!P10</f>
        <v>0</v>
      </c>
      <c r="M19" s="402">
        <f>'蒲郡・豊川市'!T10</f>
        <v>500</v>
      </c>
      <c r="N19" s="403">
        <f>'蒲郡・豊川市'!U10</f>
        <v>0</v>
      </c>
      <c r="O19" s="406">
        <f t="shared" si="0"/>
        <v>19350</v>
      </c>
      <c r="P19" s="403">
        <f t="shared" si="1"/>
        <v>0</v>
      </c>
    </row>
    <row r="20" spans="2:16" ht="23.25" customHeight="1">
      <c r="B20" s="395"/>
      <c r="C20" s="567" t="s">
        <v>558</v>
      </c>
      <c r="D20" s="560"/>
      <c r="E20" s="860">
        <f>'蒲郡・豊川市'!E34</f>
        <v>41200</v>
      </c>
      <c r="F20" s="861"/>
      <c r="G20" s="867">
        <f>'蒲郡・豊川市'!F34</f>
        <v>0</v>
      </c>
      <c r="H20" s="868"/>
      <c r="I20" s="402">
        <f>'蒲郡・豊川市'!J34</f>
        <v>0</v>
      </c>
      <c r="J20" s="403">
        <f>'蒲郡・豊川市'!K34</f>
        <v>0</v>
      </c>
      <c r="K20" s="406">
        <f>'蒲郡・豊川市'!O34</f>
        <v>3900</v>
      </c>
      <c r="L20" s="407">
        <f>'蒲郡・豊川市'!P34</f>
        <v>0</v>
      </c>
      <c r="M20" s="402">
        <f>'蒲郡・豊川市'!T34</f>
        <v>1150</v>
      </c>
      <c r="N20" s="403">
        <f>'蒲郡・豊川市'!U34</f>
        <v>0</v>
      </c>
      <c r="O20" s="406">
        <f t="shared" si="0"/>
        <v>46250</v>
      </c>
      <c r="P20" s="403">
        <f t="shared" si="1"/>
        <v>0</v>
      </c>
    </row>
    <row r="21" spans="2:16" ht="23.25" customHeight="1">
      <c r="B21" s="395"/>
      <c r="C21" s="567" t="s">
        <v>559</v>
      </c>
      <c r="D21" s="560"/>
      <c r="E21" s="860">
        <f>'新城市・北設楽郡'!E18</f>
        <v>12000</v>
      </c>
      <c r="F21" s="861"/>
      <c r="G21" s="867">
        <f>'新城市・北設楽郡'!F18</f>
        <v>0</v>
      </c>
      <c r="H21" s="868"/>
      <c r="I21" s="399"/>
      <c r="J21" s="401"/>
      <c r="K21" s="406">
        <f>'新城市・北設楽郡'!O18</f>
        <v>0</v>
      </c>
      <c r="L21" s="407">
        <f>'新城市・北設楽郡'!P18</f>
        <v>0</v>
      </c>
      <c r="M21" s="402">
        <f>'新城市・北設楽郡'!T18</f>
        <v>0</v>
      </c>
      <c r="N21" s="403">
        <f>'新城市・北設楽郡'!U18</f>
        <v>0</v>
      </c>
      <c r="O21" s="406">
        <f t="shared" si="0"/>
        <v>12000</v>
      </c>
      <c r="P21" s="403">
        <f t="shared" si="1"/>
        <v>0</v>
      </c>
    </row>
    <row r="22" spans="2:16" ht="23.25" customHeight="1">
      <c r="B22" s="395"/>
      <c r="C22" s="567" t="s">
        <v>560</v>
      </c>
      <c r="D22" s="560"/>
      <c r="E22" s="860">
        <f>'新城市・北設楽郡'!E32</f>
        <v>2500</v>
      </c>
      <c r="F22" s="861"/>
      <c r="G22" s="867">
        <f>'新城市・北設楽郡'!F32</f>
        <v>0</v>
      </c>
      <c r="H22" s="868"/>
      <c r="I22" s="402"/>
      <c r="J22" s="403"/>
      <c r="K22" s="406"/>
      <c r="L22" s="407"/>
      <c r="M22" s="402">
        <f>'新城市・北設楽郡'!T32</f>
        <v>200</v>
      </c>
      <c r="N22" s="403">
        <f>'新城市・北設楽郡'!U32</f>
        <v>0</v>
      </c>
      <c r="O22" s="406">
        <f t="shared" si="0"/>
        <v>2700</v>
      </c>
      <c r="P22" s="403">
        <f t="shared" si="1"/>
        <v>0</v>
      </c>
    </row>
    <row r="23" spans="2:16" ht="23.25" customHeight="1">
      <c r="B23" s="395"/>
      <c r="C23" s="567" t="s">
        <v>503</v>
      </c>
      <c r="D23" s="560"/>
      <c r="E23" s="860">
        <f>'豊橋市'!E38</f>
        <v>75650</v>
      </c>
      <c r="F23" s="861"/>
      <c r="G23" s="867">
        <f>'豊橋市'!F38</f>
        <v>0</v>
      </c>
      <c r="H23" s="868"/>
      <c r="I23" s="402">
        <f>'豊橋市'!J38</f>
        <v>0</v>
      </c>
      <c r="J23" s="403">
        <f>'豊橋市'!K38</f>
        <v>0</v>
      </c>
      <c r="K23" s="406">
        <f>'豊橋市'!O38</f>
        <v>8700</v>
      </c>
      <c r="L23" s="407">
        <f>'豊橋市'!P38</f>
        <v>0</v>
      </c>
      <c r="M23" s="402">
        <f>'豊橋市'!T38</f>
        <v>4000</v>
      </c>
      <c r="N23" s="403">
        <f>'豊橋市'!U38</f>
        <v>0</v>
      </c>
      <c r="O23" s="406">
        <f t="shared" si="0"/>
        <v>88350</v>
      </c>
      <c r="P23" s="403">
        <f t="shared" si="1"/>
        <v>0</v>
      </c>
    </row>
    <row r="24" spans="2:16" ht="23.25" customHeight="1">
      <c r="B24" s="395"/>
      <c r="C24" s="567" t="s">
        <v>561</v>
      </c>
      <c r="D24" s="560"/>
      <c r="E24" s="860">
        <f>'田原市'!E14</f>
        <v>12900</v>
      </c>
      <c r="F24" s="861"/>
      <c r="G24" s="867">
        <f>'田原市'!F14</f>
        <v>0</v>
      </c>
      <c r="H24" s="868"/>
      <c r="I24" s="399"/>
      <c r="J24" s="401"/>
      <c r="K24" s="406"/>
      <c r="L24" s="407"/>
      <c r="M24" s="402">
        <f>'田原市'!T14</f>
        <v>400</v>
      </c>
      <c r="N24" s="403">
        <f>'田原市'!U14</f>
        <v>0</v>
      </c>
      <c r="O24" s="406">
        <f t="shared" si="0"/>
        <v>13300</v>
      </c>
      <c r="P24" s="403">
        <f t="shared" si="1"/>
        <v>0</v>
      </c>
    </row>
    <row r="25" spans="2:16" ht="23.25" customHeight="1">
      <c r="B25" s="395"/>
      <c r="C25" s="559"/>
      <c r="D25" s="560"/>
      <c r="E25" s="871"/>
      <c r="F25" s="872"/>
      <c r="G25" s="881"/>
      <c r="H25" s="882"/>
      <c r="I25" s="402"/>
      <c r="J25" s="403"/>
      <c r="K25" s="406"/>
      <c r="L25" s="407"/>
      <c r="M25" s="402"/>
      <c r="N25" s="403"/>
      <c r="O25" s="591">
        <f t="shared" si="0"/>
        <v>0</v>
      </c>
      <c r="P25" s="592">
        <f t="shared" si="1"/>
        <v>0</v>
      </c>
    </row>
    <row r="26" spans="2:16" ht="24.75" customHeight="1">
      <c r="B26" s="386"/>
      <c r="C26" s="388" t="s">
        <v>17</v>
      </c>
      <c r="D26" s="387"/>
      <c r="E26" s="873">
        <f>SUM(E8:F12)+E13+SUM(E15:F24)</f>
        <v>467800</v>
      </c>
      <c r="F26" s="874"/>
      <c r="G26" s="883">
        <f>SUM(G8:H12)+G13+SUM(G15:H24)</f>
        <v>0</v>
      </c>
      <c r="H26" s="874"/>
      <c r="I26" s="409">
        <f aca="true" t="shared" si="2" ref="I26:O26">SUM(I8:I25)</f>
        <v>2050</v>
      </c>
      <c r="J26" s="410">
        <f t="shared" si="2"/>
        <v>0</v>
      </c>
      <c r="K26" s="408">
        <f t="shared" si="2"/>
        <v>43600</v>
      </c>
      <c r="L26" s="411">
        <f t="shared" si="2"/>
        <v>0</v>
      </c>
      <c r="M26" s="409">
        <f t="shared" si="2"/>
        <v>24350</v>
      </c>
      <c r="N26" s="410">
        <f t="shared" si="2"/>
        <v>0</v>
      </c>
      <c r="O26" s="409">
        <f t="shared" si="2"/>
        <v>537800</v>
      </c>
      <c r="P26" s="760">
        <f t="shared" si="1"/>
        <v>0</v>
      </c>
    </row>
    <row r="27" spans="2:29" s="4" customFormat="1" ht="14.25" customHeight="1">
      <c r="B27" s="877" t="s">
        <v>780</v>
      </c>
      <c r="C27" s="878"/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</row>
    <row r="28" spans="2:29" s="4" customFormat="1" ht="14.25" customHeight="1">
      <c r="B28" s="879" t="s">
        <v>776</v>
      </c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</row>
    <row r="29" spans="2:29" s="4" customFormat="1" ht="13.5">
      <c r="B29" s="879" t="s">
        <v>777</v>
      </c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</row>
    <row r="30" spans="2:29" s="4" customFormat="1" ht="8.25" customHeight="1">
      <c r="B30" s="229"/>
      <c r="C30" s="1"/>
      <c r="D30" s="1"/>
      <c r="E30" s="756"/>
      <c r="F30" s="757"/>
      <c r="G30" s="1"/>
      <c r="H30" s="1"/>
      <c r="I30" s="1"/>
      <c r="J30" s="756"/>
      <c r="K30" s="758"/>
      <c r="L30" s="1"/>
      <c r="M30" s="1"/>
      <c r="N30" s="1"/>
      <c r="O30" s="756"/>
      <c r="P30" s="759"/>
      <c r="Q30" s="1"/>
      <c r="R30" s="1"/>
      <c r="S30" s="1"/>
      <c r="T30" s="756"/>
      <c r="U30" s="758"/>
      <c r="V30" s="1"/>
      <c r="W30" s="1"/>
      <c r="X30" s="1"/>
      <c r="Y30" s="756"/>
      <c r="Z30" s="759"/>
      <c r="AA30" s="2"/>
      <c r="AB30" s="2"/>
      <c r="AC30" s="2"/>
    </row>
    <row r="31" spans="2:16" ht="23.25" customHeight="1">
      <c r="B31" s="319" t="s">
        <v>629</v>
      </c>
      <c r="O31" s="852" t="s">
        <v>799</v>
      </c>
      <c r="P31" s="853"/>
    </row>
    <row r="32" ht="8.25" customHeight="1"/>
    <row r="33" ht="20.25" customHeight="1"/>
  </sheetData>
  <sheetProtection password="CCCF" sheet="1" selectLockedCells="1"/>
  <mergeCells count="60">
    <mergeCell ref="B27:P27"/>
    <mergeCell ref="B28:P28"/>
    <mergeCell ref="B29:P29"/>
    <mergeCell ref="G25:H25"/>
    <mergeCell ref="G26:H26"/>
    <mergeCell ref="E3:H3"/>
    <mergeCell ref="E4:H4"/>
    <mergeCell ref="G18:H18"/>
    <mergeCell ref="G19:H19"/>
    <mergeCell ref="G20:H20"/>
    <mergeCell ref="G21:H21"/>
    <mergeCell ref="G22:H22"/>
    <mergeCell ref="E24:F24"/>
    <mergeCell ref="E25:F25"/>
    <mergeCell ref="E26:F26"/>
    <mergeCell ref="G8:H8"/>
    <mergeCell ref="G9:H9"/>
    <mergeCell ref="G10:H10"/>
    <mergeCell ref="G11:H11"/>
    <mergeCell ref="G12:H12"/>
    <mergeCell ref="G15:H15"/>
    <mergeCell ref="G24:H24"/>
    <mergeCell ref="E18:F18"/>
    <mergeCell ref="E19:F19"/>
    <mergeCell ref="E20:F20"/>
    <mergeCell ref="E21:F21"/>
    <mergeCell ref="E22:F22"/>
    <mergeCell ref="G23:H23"/>
    <mergeCell ref="E15:F15"/>
    <mergeCell ref="G16:H16"/>
    <mergeCell ref="E6:H6"/>
    <mergeCell ref="G7:H7"/>
    <mergeCell ref="E16:F16"/>
    <mergeCell ref="E17:F17"/>
    <mergeCell ref="G17:H17"/>
    <mergeCell ref="B13:B14"/>
    <mergeCell ref="E9:F9"/>
    <mergeCell ref="E10:F10"/>
    <mergeCell ref="E11:F11"/>
    <mergeCell ref="E12:F12"/>
    <mergeCell ref="D13:D14"/>
    <mergeCell ref="O31:P31"/>
    <mergeCell ref="I6:J6"/>
    <mergeCell ref="K6:L6"/>
    <mergeCell ref="M6:N6"/>
    <mergeCell ref="E13:E14"/>
    <mergeCell ref="G13:G14"/>
    <mergeCell ref="O6:P6"/>
    <mergeCell ref="E23:F23"/>
    <mergeCell ref="E7:F7"/>
    <mergeCell ref="B6:D7"/>
    <mergeCell ref="C13:C14"/>
    <mergeCell ref="N4:O4"/>
    <mergeCell ref="B3:D3"/>
    <mergeCell ref="B4:D4"/>
    <mergeCell ref="B2:P2"/>
    <mergeCell ref="J3:L3"/>
    <mergeCell ref="J4:L4"/>
    <mergeCell ref="N3:P3"/>
    <mergeCell ref="E8:F8"/>
  </mergeCells>
  <dataValidations count="1">
    <dataValidation operator="lessThanOrEqual" allowBlank="1" showInputMessage="1" showErrorMessage="1" sqref="C30:Z30 B27:B30"/>
  </dataValidations>
  <hyperlinks>
    <hyperlink ref="C8" location="刈谷・高浜・碧南市!A1" display="刈谷市"/>
    <hyperlink ref="C9" location="刈谷・高浜・碧南市!A1" display="高浜市"/>
    <hyperlink ref="C10" location="刈谷・高浜・碧南市!A1" display="碧南市"/>
    <hyperlink ref="C11" location="安城・知立市!A1" display="安城市"/>
    <hyperlink ref="C12" location="安城・知立市!A1" display="知立市"/>
    <hyperlink ref="C13:C14" location="豊田市!A1" display="豊田市"/>
    <hyperlink ref="C15" location="豊田・みよし市!A1" display="みよし市"/>
    <hyperlink ref="C16" location="岡崎市!A1" display="岡崎市"/>
    <hyperlink ref="C17" location="西尾市・額田郡!A1" display="額田郡"/>
    <hyperlink ref="C18" location="西尾市・額田郡!A1" display="西尾市"/>
    <hyperlink ref="C19" location="蒲郡・豊川市!A1" display="蒲郡市"/>
    <hyperlink ref="C20" location="蒲郡・豊川市!A1" display="豊川市"/>
    <hyperlink ref="C21" location="新城市・北設楽郡!A1" display="新城市"/>
    <hyperlink ref="C22" location="新城市・北設楽郡!A1" display="北設楽郡"/>
    <hyperlink ref="C23" location="豊橋市!A1" display="豊橋市"/>
    <hyperlink ref="C24" location="田原市!A1" display="田原市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T42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1.875" style="319" customWidth="1"/>
    <col min="3" max="3" width="13.125" style="319" customWidth="1"/>
    <col min="4" max="4" width="4.75390625" style="319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3.50390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4.75390625" style="319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4.87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37890625" style="319" customWidth="1"/>
    <col min="26" max="16384" width="9.00390625" style="319" customWidth="1"/>
  </cols>
  <sheetData>
    <row r="1" spans="7:150" ht="9.75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33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ET2" s="320"/>
    </row>
    <row r="3" spans="2:24" ht="33" customHeight="1">
      <c r="B3" s="5"/>
      <c r="C3" s="5"/>
      <c r="D3" s="5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SUM(O4+O17+O26)</f>
        <v>0</v>
      </c>
      <c r="W3" s="889"/>
      <c r="X3" s="347" t="s">
        <v>2</v>
      </c>
    </row>
    <row r="4" spans="3:18" s="322" customFormat="1" ht="30" customHeight="1">
      <c r="C4" s="900" t="s">
        <v>305</v>
      </c>
      <c r="D4" s="900"/>
      <c r="E4" s="900"/>
      <c r="F4" s="901" t="s">
        <v>17</v>
      </c>
      <c r="G4" s="901"/>
      <c r="H4" s="902">
        <f>SUM(E16+J16+O16+T16)</f>
        <v>32950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SUM(F16+K16+P16+U16)</f>
        <v>0</v>
      </c>
      <c r="P4" s="904"/>
      <c r="Q4" s="905" t="s">
        <v>2</v>
      </c>
      <c r="R4" s="905"/>
    </row>
    <row r="5" spans="2:24" ht="17.25" customHeight="1">
      <c r="B5" s="891" t="s">
        <v>278</v>
      </c>
      <c r="C5" s="911"/>
      <c r="D5" s="911"/>
      <c r="E5" s="911"/>
      <c r="F5" s="343" t="s">
        <v>276</v>
      </c>
      <c r="G5" s="911" t="s">
        <v>279</v>
      </c>
      <c r="H5" s="911"/>
      <c r="I5" s="911"/>
      <c r="J5" s="911"/>
      <c r="K5" s="350" t="s">
        <v>276</v>
      </c>
      <c r="L5" s="891" t="s">
        <v>280</v>
      </c>
      <c r="M5" s="911"/>
      <c r="N5" s="911"/>
      <c r="O5" s="912"/>
      <c r="P5" s="325" t="s">
        <v>276</v>
      </c>
      <c r="Q5" s="89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7.25" customHeight="1">
      <c r="B6" s="334"/>
      <c r="C6" s="540" t="s">
        <v>308</v>
      </c>
      <c r="D6" s="618" t="s">
        <v>578</v>
      </c>
      <c r="E6" s="597">
        <v>4700</v>
      </c>
      <c r="F6" s="746"/>
      <c r="G6" s="321"/>
      <c r="H6" s="525" t="s">
        <v>315</v>
      </c>
      <c r="I6" s="574"/>
      <c r="J6" s="492">
        <v>550</v>
      </c>
      <c r="K6" s="746"/>
      <c r="L6" s="348"/>
      <c r="M6" s="511" t="s">
        <v>315</v>
      </c>
      <c r="N6" s="427"/>
      <c r="O6" s="598">
        <v>850</v>
      </c>
      <c r="P6" s="746"/>
      <c r="Q6" s="334"/>
      <c r="R6" s="525" t="s">
        <v>308</v>
      </c>
      <c r="S6" s="413"/>
      <c r="T6" s="598">
        <v>500</v>
      </c>
      <c r="U6" s="746"/>
      <c r="V6" s="570"/>
      <c r="W6" s="229" t="s">
        <v>582</v>
      </c>
      <c r="X6" s="571"/>
    </row>
    <row r="7" spans="2:24" ht="17.25" customHeight="1">
      <c r="B7" s="338"/>
      <c r="C7" s="513" t="s">
        <v>309</v>
      </c>
      <c r="D7" s="614" t="s">
        <v>579</v>
      </c>
      <c r="E7" s="535">
        <v>4700</v>
      </c>
      <c r="F7" s="748"/>
      <c r="G7" s="339"/>
      <c r="H7" s="511" t="s">
        <v>309</v>
      </c>
      <c r="I7" s="431"/>
      <c r="J7" s="430">
        <v>200</v>
      </c>
      <c r="K7" s="747"/>
      <c r="L7" s="338"/>
      <c r="M7" s="511" t="s">
        <v>316</v>
      </c>
      <c r="N7" s="431"/>
      <c r="O7" s="478">
        <v>1500</v>
      </c>
      <c r="P7" s="747"/>
      <c r="Q7" s="338"/>
      <c r="R7" s="511" t="s">
        <v>317</v>
      </c>
      <c r="S7" s="417"/>
      <c r="T7" s="478">
        <v>250</v>
      </c>
      <c r="U7" s="747"/>
      <c r="V7" s="570"/>
      <c r="W7" s="579" t="s">
        <v>781</v>
      </c>
      <c r="X7" s="571"/>
    </row>
    <row r="8" spans="2:24" ht="17.25" customHeight="1">
      <c r="B8" s="338"/>
      <c r="C8" s="513" t="s">
        <v>310</v>
      </c>
      <c r="D8" s="614" t="s">
        <v>580</v>
      </c>
      <c r="E8" s="535">
        <v>1750</v>
      </c>
      <c r="F8" s="747"/>
      <c r="G8" s="339"/>
      <c r="H8" s="513"/>
      <c r="I8" s="614"/>
      <c r="J8" s="535"/>
      <c r="K8" s="378"/>
      <c r="L8" s="338"/>
      <c r="M8" s="511" t="s">
        <v>309</v>
      </c>
      <c r="N8" s="431"/>
      <c r="O8" s="478">
        <v>950</v>
      </c>
      <c r="P8" s="747"/>
      <c r="Q8" s="338"/>
      <c r="R8" s="511" t="s">
        <v>318</v>
      </c>
      <c r="S8" s="417"/>
      <c r="T8" s="478">
        <v>450</v>
      </c>
      <c r="U8" s="747"/>
      <c r="V8" s="570"/>
      <c r="W8" s="915" t="s">
        <v>713</v>
      </c>
      <c r="X8" s="916"/>
    </row>
    <row r="9" spans="2:24" ht="17.25" customHeight="1">
      <c r="B9" s="338"/>
      <c r="C9" s="513" t="s">
        <v>311</v>
      </c>
      <c r="D9" s="614" t="s">
        <v>580</v>
      </c>
      <c r="E9" s="535">
        <v>1850</v>
      </c>
      <c r="F9" s="747"/>
      <c r="G9" s="339"/>
      <c r="H9" s="511"/>
      <c r="I9" s="607"/>
      <c r="J9" s="430"/>
      <c r="K9" s="557"/>
      <c r="L9" s="338"/>
      <c r="M9" s="416"/>
      <c r="N9" s="431"/>
      <c r="O9" s="432"/>
      <c r="P9" s="341"/>
      <c r="Q9" s="338"/>
      <c r="R9" s="511" t="s">
        <v>316</v>
      </c>
      <c r="S9" s="417"/>
      <c r="T9" s="478">
        <v>700</v>
      </c>
      <c r="U9" s="747"/>
      <c r="V9" s="570"/>
      <c r="W9" s="915" t="s">
        <v>706</v>
      </c>
      <c r="X9" s="916"/>
    </row>
    <row r="10" spans="2:24" ht="17.25" customHeight="1">
      <c r="B10" s="338"/>
      <c r="C10" s="513" t="s">
        <v>577</v>
      </c>
      <c r="D10" s="725" t="s">
        <v>797</v>
      </c>
      <c r="E10" s="535">
        <v>4950</v>
      </c>
      <c r="F10" s="747"/>
      <c r="G10" s="339"/>
      <c r="H10" s="513"/>
      <c r="I10" s="614"/>
      <c r="J10" s="535"/>
      <c r="K10" s="557"/>
      <c r="L10" s="338"/>
      <c r="M10" s="416"/>
      <c r="N10" s="431"/>
      <c r="O10" s="432"/>
      <c r="P10" s="341"/>
      <c r="Q10" s="338"/>
      <c r="R10" s="416"/>
      <c r="S10" s="417"/>
      <c r="T10" s="478"/>
      <c r="U10" s="341"/>
      <c r="V10" s="570"/>
      <c r="W10" s="229"/>
      <c r="X10" s="571"/>
    </row>
    <row r="11" spans="2:24" ht="17.25" customHeight="1">
      <c r="B11" s="338"/>
      <c r="C11" s="513" t="s">
        <v>313</v>
      </c>
      <c r="D11" s="614" t="s">
        <v>580</v>
      </c>
      <c r="E11" s="535">
        <v>5100</v>
      </c>
      <c r="F11" s="747"/>
      <c r="G11" s="339"/>
      <c r="H11" s="511"/>
      <c r="I11" s="607"/>
      <c r="J11" s="430"/>
      <c r="K11" s="371"/>
      <c r="L11" s="338"/>
      <c r="M11" s="416"/>
      <c r="N11" s="431"/>
      <c r="O11" s="432"/>
      <c r="P11" s="341"/>
      <c r="Q11" s="338"/>
      <c r="R11" s="416"/>
      <c r="S11" s="417"/>
      <c r="T11" s="418"/>
      <c r="U11" s="341"/>
      <c r="V11" s="570"/>
      <c r="W11" s="229"/>
      <c r="X11" s="571"/>
    </row>
    <row r="12" spans="2:24" ht="17.25" customHeight="1">
      <c r="B12" s="338"/>
      <c r="C12" s="644" t="s">
        <v>314</v>
      </c>
      <c r="D12" s="614" t="s">
        <v>580</v>
      </c>
      <c r="E12" s="535">
        <v>2000</v>
      </c>
      <c r="F12" s="747"/>
      <c r="G12" s="339"/>
      <c r="H12" s="528"/>
      <c r="I12" s="607"/>
      <c r="J12" s="430"/>
      <c r="K12" s="371"/>
      <c r="L12" s="338"/>
      <c r="M12" s="416"/>
      <c r="N12" s="431"/>
      <c r="O12" s="432"/>
      <c r="P12" s="341"/>
      <c r="Q12" s="338"/>
      <c r="R12" s="416"/>
      <c r="S12" s="417"/>
      <c r="T12" s="418"/>
      <c r="U12" s="341"/>
      <c r="V12" s="570"/>
      <c r="W12" s="229"/>
      <c r="X12" s="571"/>
    </row>
    <row r="13" spans="2:24" ht="17.25" customHeight="1">
      <c r="B13" s="338"/>
      <c r="C13" s="513" t="s">
        <v>312</v>
      </c>
      <c r="D13" s="614" t="s">
        <v>641</v>
      </c>
      <c r="E13" s="535">
        <v>1950</v>
      </c>
      <c r="F13" s="747"/>
      <c r="G13" s="339"/>
      <c r="H13" s="511"/>
      <c r="I13" s="607"/>
      <c r="J13" s="430"/>
      <c r="K13" s="371"/>
      <c r="L13" s="338"/>
      <c r="M13" s="416"/>
      <c r="N13" s="431"/>
      <c r="O13" s="432"/>
      <c r="P13" s="341"/>
      <c r="Q13" s="338"/>
      <c r="R13" s="416"/>
      <c r="S13" s="417"/>
      <c r="T13" s="418"/>
      <c r="U13" s="341"/>
      <c r="V13" s="570"/>
      <c r="W13" s="229"/>
      <c r="X13" s="571"/>
    </row>
    <row r="14" spans="2:24" ht="17.25" customHeight="1">
      <c r="B14" s="338"/>
      <c r="C14" s="475"/>
      <c r="D14" s="484"/>
      <c r="E14" s="535"/>
      <c r="F14" s="378"/>
      <c r="G14" s="339"/>
      <c r="H14" s="416"/>
      <c r="I14" s="417"/>
      <c r="J14" s="430"/>
      <c r="K14" s="371"/>
      <c r="L14" s="338"/>
      <c r="M14" s="416"/>
      <c r="N14" s="431"/>
      <c r="O14" s="432"/>
      <c r="P14" s="341"/>
      <c r="Q14" s="338"/>
      <c r="R14" s="416"/>
      <c r="S14" s="417"/>
      <c r="T14" s="418"/>
      <c r="U14" s="341"/>
      <c r="V14" s="570"/>
      <c r="W14" s="229"/>
      <c r="X14" s="571"/>
    </row>
    <row r="15" spans="2:24" ht="17.25" customHeight="1">
      <c r="B15" s="334"/>
      <c r="C15" s="436"/>
      <c r="D15" s="781"/>
      <c r="E15" s="782"/>
      <c r="F15" s="372"/>
      <c r="G15" s="324"/>
      <c r="H15" s="434"/>
      <c r="I15" s="437"/>
      <c r="J15" s="353"/>
      <c r="K15" s="351"/>
      <c r="L15" s="333"/>
      <c r="M15" s="438"/>
      <c r="N15" s="439"/>
      <c r="O15" s="365"/>
      <c r="P15" s="336"/>
      <c r="Q15" s="333"/>
      <c r="R15" s="434"/>
      <c r="S15" s="373"/>
      <c r="T15" s="440"/>
      <c r="U15" s="336"/>
      <c r="V15" s="570"/>
      <c r="W15" s="229"/>
      <c r="X15" s="571"/>
    </row>
    <row r="16" spans="2:24" ht="17.25" customHeight="1">
      <c r="B16" s="891" t="s">
        <v>3</v>
      </c>
      <c r="C16" s="911"/>
      <c r="D16" s="911"/>
      <c r="E16" s="349">
        <f>SUM(E6:E15)</f>
        <v>27000</v>
      </c>
      <c r="F16" s="376">
        <f>SUM(F6:F15)</f>
        <v>0</v>
      </c>
      <c r="G16" s="911" t="s">
        <v>3</v>
      </c>
      <c r="H16" s="911"/>
      <c r="I16" s="911"/>
      <c r="J16" s="349">
        <f>SUM(J6:J15)</f>
        <v>750</v>
      </c>
      <c r="K16" s="352">
        <f>SUM(K6:K15)</f>
        <v>0</v>
      </c>
      <c r="L16" s="891" t="s">
        <v>3</v>
      </c>
      <c r="M16" s="911"/>
      <c r="N16" s="912"/>
      <c r="O16" s="354">
        <f>SUM(O6:O15)</f>
        <v>3300</v>
      </c>
      <c r="P16" s="335">
        <f>SUM(P6:P15)</f>
        <v>0</v>
      </c>
      <c r="Q16" s="891" t="s">
        <v>3</v>
      </c>
      <c r="R16" s="911"/>
      <c r="S16" s="911"/>
      <c r="T16" s="355">
        <f>SUM(T6:T15)</f>
        <v>1900</v>
      </c>
      <c r="U16" s="335">
        <f>SUM(U6:U15)</f>
        <v>0</v>
      </c>
      <c r="V16" s="572"/>
      <c r="W16" s="236"/>
      <c r="X16" s="573"/>
    </row>
    <row r="17" spans="2:24" ht="26.25" customHeight="1">
      <c r="B17" s="360"/>
      <c r="C17" s="900" t="s">
        <v>306</v>
      </c>
      <c r="D17" s="900"/>
      <c r="E17" s="900"/>
      <c r="F17" s="901" t="s">
        <v>17</v>
      </c>
      <c r="G17" s="901"/>
      <c r="H17" s="902">
        <f>SUM(E25+J25+O25+T25)</f>
        <v>9000</v>
      </c>
      <c r="I17" s="901"/>
      <c r="J17" s="161" t="s">
        <v>2</v>
      </c>
      <c r="K17" s="161" t="s">
        <v>293</v>
      </c>
      <c r="L17" s="162"/>
      <c r="M17" s="163" t="s">
        <v>274</v>
      </c>
      <c r="N17" s="162"/>
      <c r="O17" s="903">
        <f>SUM(F25+K25+P25+U25)</f>
        <v>0</v>
      </c>
      <c r="P17" s="904"/>
      <c r="Q17" s="905" t="s">
        <v>2</v>
      </c>
      <c r="R17" s="905"/>
      <c r="S17" s="320"/>
      <c r="T17" s="326"/>
      <c r="U17" s="327"/>
      <c r="V17" s="320"/>
      <c r="W17" s="321"/>
      <c r="X17" s="321"/>
    </row>
    <row r="18" spans="2:24" ht="17.25" customHeight="1">
      <c r="B18" s="891" t="s">
        <v>278</v>
      </c>
      <c r="C18" s="911"/>
      <c r="D18" s="911"/>
      <c r="E18" s="911"/>
      <c r="F18" s="343" t="s">
        <v>276</v>
      </c>
      <c r="G18" s="911" t="s">
        <v>279</v>
      </c>
      <c r="H18" s="911"/>
      <c r="I18" s="911"/>
      <c r="J18" s="911"/>
      <c r="K18" s="374" t="s">
        <v>276</v>
      </c>
      <c r="L18" s="891" t="s">
        <v>280</v>
      </c>
      <c r="M18" s="911"/>
      <c r="N18" s="911"/>
      <c r="O18" s="912"/>
      <c r="P18" s="325" t="s">
        <v>276</v>
      </c>
      <c r="Q18" s="891" t="s">
        <v>277</v>
      </c>
      <c r="R18" s="911"/>
      <c r="S18" s="911"/>
      <c r="T18" s="912"/>
      <c r="U18" s="325" t="s">
        <v>276</v>
      </c>
      <c r="V18" s="891" t="s">
        <v>581</v>
      </c>
      <c r="W18" s="911"/>
      <c r="X18" s="892"/>
    </row>
    <row r="19" spans="2:24" ht="17.25" customHeight="1">
      <c r="B19" s="334"/>
      <c r="C19" s="540" t="s">
        <v>319</v>
      </c>
      <c r="D19" s="620" t="s">
        <v>580</v>
      </c>
      <c r="E19" s="597">
        <v>2450</v>
      </c>
      <c r="F19" s="746"/>
      <c r="G19" s="321"/>
      <c r="H19" s="513"/>
      <c r="I19" s="484"/>
      <c r="J19" s="535"/>
      <c r="K19" s="378"/>
      <c r="L19" s="367"/>
      <c r="M19" s="525" t="s">
        <v>322</v>
      </c>
      <c r="N19" s="443"/>
      <c r="O19" s="598">
        <v>600</v>
      </c>
      <c r="P19" s="746"/>
      <c r="Q19" s="348"/>
      <c r="R19" s="525" t="s">
        <v>322</v>
      </c>
      <c r="S19" s="443"/>
      <c r="T19" s="598">
        <v>200</v>
      </c>
      <c r="U19" s="746"/>
      <c r="V19" s="570"/>
      <c r="W19" s="320"/>
      <c r="X19" s="571"/>
    </row>
    <row r="20" spans="2:24" ht="17.25" customHeight="1">
      <c r="B20" s="338"/>
      <c r="C20" s="513" t="s">
        <v>320</v>
      </c>
      <c r="D20" s="616" t="s">
        <v>580</v>
      </c>
      <c r="E20" s="535">
        <v>1650</v>
      </c>
      <c r="F20" s="747"/>
      <c r="G20" s="339"/>
      <c r="H20" s="537"/>
      <c r="I20" s="607"/>
      <c r="J20" s="599"/>
      <c r="K20" s="641"/>
      <c r="L20" s="362"/>
      <c r="M20" s="424"/>
      <c r="N20" s="446"/>
      <c r="O20" s="447"/>
      <c r="P20" s="341"/>
      <c r="Q20" s="338"/>
      <c r="R20" s="564" t="s">
        <v>564</v>
      </c>
      <c r="S20" s="377"/>
      <c r="T20" s="449">
        <v>150</v>
      </c>
      <c r="U20" s="747"/>
      <c r="V20" s="570"/>
      <c r="W20" s="320"/>
      <c r="X20" s="571"/>
    </row>
    <row r="21" spans="2:24" ht="17.25" customHeight="1">
      <c r="B21" s="338"/>
      <c r="C21" s="513" t="s">
        <v>321</v>
      </c>
      <c r="D21" s="616" t="s">
        <v>580</v>
      </c>
      <c r="E21" s="535">
        <v>1450</v>
      </c>
      <c r="F21" s="747"/>
      <c r="G21" s="339"/>
      <c r="H21" s="511"/>
      <c r="I21" s="417"/>
      <c r="J21" s="535"/>
      <c r="K21" s="378"/>
      <c r="L21" s="362"/>
      <c r="M21" s="424"/>
      <c r="N21" s="446"/>
      <c r="O21" s="447"/>
      <c r="P21" s="341"/>
      <c r="Q21" s="338"/>
      <c r="R21" s="424"/>
      <c r="S21" s="377"/>
      <c r="T21" s="447"/>
      <c r="U21" s="341"/>
      <c r="V21" s="570"/>
      <c r="W21" s="320"/>
      <c r="X21" s="571"/>
    </row>
    <row r="22" spans="2:24" ht="17.25" customHeight="1">
      <c r="B22" s="338"/>
      <c r="C22" s="513" t="s">
        <v>322</v>
      </c>
      <c r="D22" s="616" t="s">
        <v>580</v>
      </c>
      <c r="E22" s="535">
        <v>2500</v>
      </c>
      <c r="F22" s="747"/>
      <c r="G22" s="339"/>
      <c r="H22" s="416"/>
      <c r="I22" s="417"/>
      <c r="J22" s="445"/>
      <c r="K22" s="371"/>
      <c r="L22" s="362"/>
      <c r="M22" s="424"/>
      <c r="N22" s="446"/>
      <c r="O22" s="447"/>
      <c r="P22" s="341"/>
      <c r="Q22" s="338"/>
      <c r="R22" s="424"/>
      <c r="S22" s="377"/>
      <c r="T22" s="447"/>
      <c r="U22" s="341"/>
      <c r="V22" s="570"/>
      <c r="W22" s="320"/>
      <c r="X22" s="571"/>
    </row>
    <row r="23" spans="2:24" ht="17.25" customHeight="1">
      <c r="B23" s="338"/>
      <c r="C23" s="475"/>
      <c r="D23" s="484"/>
      <c r="E23" s="535"/>
      <c r="F23" s="378"/>
      <c r="G23" s="339"/>
      <c r="H23" s="424"/>
      <c r="I23" s="425"/>
      <c r="J23" s="445"/>
      <c r="K23" s="371"/>
      <c r="L23" s="362"/>
      <c r="M23" s="433"/>
      <c r="N23" s="448"/>
      <c r="O23" s="449"/>
      <c r="P23" s="341"/>
      <c r="Q23" s="338"/>
      <c r="R23" s="433"/>
      <c r="S23" s="377"/>
      <c r="T23" s="449"/>
      <c r="U23" s="341"/>
      <c r="V23" s="570"/>
      <c r="W23" s="320"/>
      <c r="X23" s="571"/>
    </row>
    <row r="24" spans="2:24" ht="17.25" customHeight="1">
      <c r="B24" s="333"/>
      <c r="C24" s="436"/>
      <c r="D24" s="783"/>
      <c r="E24" s="782"/>
      <c r="F24" s="372"/>
      <c r="G24" s="324"/>
      <c r="H24" s="434"/>
      <c r="I24" s="450"/>
      <c r="J24" s="435"/>
      <c r="K24" s="366"/>
      <c r="L24" s="361"/>
      <c r="M24" s="436"/>
      <c r="N24" s="451"/>
      <c r="O24" s="452"/>
      <c r="P24" s="336"/>
      <c r="Q24" s="333"/>
      <c r="R24" s="436"/>
      <c r="S24" s="375"/>
      <c r="T24" s="452"/>
      <c r="U24" s="336"/>
      <c r="V24" s="570"/>
      <c r="W24" s="320"/>
      <c r="X24" s="571"/>
    </row>
    <row r="25" spans="2:24" ht="17.25" customHeight="1">
      <c r="B25" s="886" t="s">
        <v>3</v>
      </c>
      <c r="C25" s="913"/>
      <c r="D25" s="913"/>
      <c r="E25" s="364">
        <f>SUM(E19:E24)</f>
        <v>8050</v>
      </c>
      <c r="F25" s="372">
        <f>SUM(F19:F24)</f>
        <v>0</v>
      </c>
      <c r="G25" s="913" t="s">
        <v>3</v>
      </c>
      <c r="H25" s="913"/>
      <c r="I25" s="913"/>
      <c r="J25" s="364">
        <f>SUM(J19:J24)</f>
        <v>0</v>
      </c>
      <c r="K25" s="366">
        <f>SUM(K19:K24)</f>
        <v>0</v>
      </c>
      <c r="L25" s="891" t="s">
        <v>3</v>
      </c>
      <c r="M25" s="911"/>
      <c r="N25" s="912"/>
      <c r="O25" s="365">
        <f>SUM(O19:O24)</f>
        <v>600</v>
      </c>
      <c r="P25" s="336">
        <f>SUM(P19:P24)</f>
        <v>0</v>
      </c>
      <c r="Q25" s="886" t="s">
        <v>3</v>
      </c>
      <c r="R25" s="913"/>
      <c r="S25" s="914"/>
      <c r="T25" s="365">
        <f>SUM(T19:T24)</f>
        <v>350</v>
      </c>
      <c r="U25" s="336">
        <f>SUM(U19:U24)</f>
        <v>0</v>
      </c>
      <c r="V25" s="572"/>
      <c r="W25" s="373"/>
      <c r="X25" s="573"/>
    </row>
    <row r="26" spans="2:47" ht="26.25" customHeight="1">
      <c r="B26" s="320"/>
      <c r="C26" s="900" t="s">
        <v>307</v>
      </c>
      <c r="D26" s="900"/>
      <c r="E26" s="900"/>
      <c r="F26" s="901" t="s">
        <v>17</v>
      </c>
      <c r="G26" s="901"/>
      <c r="H26" s="902">
        <f>SUM(E36+J36+O36+T36)</f>
        <v>15600</v>
      </c>
      <c r="I26" s="901"/>
      <c r="J26" s="161" t="s">
        <v>2</v>
      </c>
      <c r="K26" s="161" t="s">
        <v>293</v>
      </c>
      <c r="L26" s="162"/>
      <c r="M26" s="163" t="s">
        <v>274</v>
      </c>
      <c r="N26" s="162"/>
      <c r="O26" s="903">
        <f>SUM(F36+K36+P36+U36)</f>
        <v>0</v>
      </c>
      <c r="P26" s="904"/>
      <c r="Q26" s="905" t="s">
        <v>2</v>
      </c>
      <c r="R26" s="905"/>
      <c r="S26" s="320"/>
      <c r="T26" s="327"/>
      <c r="U26" s="327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</row>
    <row r="27" spans="2:24" ht="17.25" customHeight="1">
      <c r="B27" s="891" t="s">
        <v>278</v>
      </c>
      <c r="C27" s="911"/>
      <c r="D27" s="911"/>
      <c r="E27" s="912"/>
      <c r="F27" s="325" t="s">
        <v>276</v>
      </c>
      <c r="G27" s="911" t="s">
        <v>279</v>
      </c>
      <c r="H27" s="911"/>
      <c r="I27" s="911"/>
      <c r="J27" s="912"/>
      <c r="K27" s="323" t="s">
        <v>276</v>
      </c>
      <c r="L27" s="891" t="s">
        <v>280</v>
      </c>
      <c r="M27" s="911"/>
      <c r="N27" s="911"/>
      <c r="O27" s="911"/>
      <c r="P27" s="343" t="s">
        <v>276</v>
      </c>
      <c r="Q27" s="911" t="s">
        <v>277</v>
      </c>
      <c r="R27" s="911"/>
      <c r="S27" s="911"/>
      <c r="T27" s="912"/>
      <c r="U27" s="325" t="s">
        <v>276</v>
      </c>
      <c r="V27" s="891" t="s">
        <v>581</v>
      </c>
      <c r="W27" s="911"/>
      <c r="X27" s="892"/>
    </row>
    <row r="28" spans="2:24" ht="17.25" customHeight="1">
      <c r="B28" s="334"/>
      <c r="C28" s="540" t="s">
        <v>323</v>
      </c>
      <c r="D28" s="618" t="s">
        <v>580</v>
      </c>
      <c r="E28" s="598">
        <v>1500</v>
      </c>
      <c r="F28" s="746"/>
      <c r="G28" s="321"/>
      <c r="H28" s="513"/>
      <c r="I28" s="614"/>
      <c r="J28" s="458"/>
      <c r="K28" s="341"/>
      <c r="L28" s="348"/>
      <c r="M28" s="525" t="s">
        <v>328</v>
      </c>
      <c r="N28" s="453"/>
      <c r="O28" s="597">
        <v>1000</v>
      </c>
      <c r="P28" s="746"/>
      <c r="Q28" s="321"/>
      <c r="R28" s="525" t="s">
        <v>324</v>
      </c>
      <c r="S28" s="320"/>
      <c r="T28" s="598">
        <v>350</v>
      </c>
      <c r="U28" s="746"/>
      <c r="V28" s="570"/>
      <c r="W28" s="320"/>
      <c r="X28" s="571"/>
    </row>
    <row r="29" spans="2:24" ht="17.25" customHeight="1">
      <c r="B29" s="338"/>
      <c r="C29" s="644" t="s">
        <v>791</v>
      </c>
      <c r="D29" s="616" t="s">
        <v>580</v>
      </c>
      <c r="E29" s="478">
        <v>3300</v>
      </c>
      <c r="F29" s="747"/>
      <c r="G29" s="339"/>
      <c r="H29" s="513"/>
      <c r="I29" s="614"/>
      <c r="J29" s="458"/>
      <c r="K29" s="341"/>
      <c r="L29" s="338"/>
      <c r="M29" s="416"/>
      <c r="N29" s="431"/>
      <c r="O29" s="454"/>
      <c r="P29" s="378"/>
      <c r="Q29" s="339"/>
      <c r="R29" s="511" t="s">
        <v>329</v>
      </c>
      <c r="S29" s="339"/>
      <c r="T29" s="478">
        <v>300</v>
      </c>
      <c r="U29" s="747"/>
      <c r="V29" s="570"/>
      <c r="W29" s="320"/>
      <c r="X29" s="571"/>
    </row>
    <row r="30" spans="2:24" ht="17.25" customHeight="1">
      <c r="B30" s="338"/>
      <c r="C30" s="513" t="s">
        <v>327</v>
      </c>
      <c r="D30" s="614" t="s">
        <v>580</v>
      </c>
      <c r="E30" s="478">
        <v>2250</v>
      </c>
      <c r="F30" s="747"/>
      <c r="G30" s="339"/>
      <c r="H30" s="511"/>
      <c r="I30" s="607"/>
      <c r="J30" s="426"/>
      <c r="K30" s="344"/>
      <c r="L30" s="338"/>
      <c r="M30" s="416"/>
      <c r="N30" s="431"/>
      <c r="O30" s="454"/>
      <c r="P30" s="378"/>
      <c r="Q30" s="339"/>
      <c r="R30" s="369"/>
      <c r="S30" s="339"/>
      <c r="T30" s="359"/>
      <c r="U30" s="341"/>
      <c r="V30" s="570"/>
      <c r="W30" s="320"/>
      <c r="X30" s="571"/>
    </row>
    <row r="31" spans="2:24" ht="17.25" customHeight="1">
      <c r="B31" s="338"/>
      <c r="C31" s="513" t="s">
        <v>325</v>
      </c>
      <c r="D31" s="614" t="s">
        <v>580</v>
      </c>
      <c r="E31" s="478">
        <v>2250</v>
      </c>
      <c r="F31" s="747"/>
      <c r="G31" s="339"/>
      <c r="H31" s="511"/>
      <c r="I31" s="607"/>
      <c r="J31" s="426"/>
      <c r="K31" s="344"/>
      <c r="L31" s="338"/>
      <c r="M31" s="416"/>
      <c r="N31" s="431"/>
      <c r="O31" s="454"/>
      <c r="P31" s="378"/>
      <c r="Q31" s="339"/>
      <c r="R31" s="339"/>
      <c r="S31" s="339"/>
      <c r="T31" s="345"/>
      <c r="U31" s="341"/>
      <c r="V31" s="570"/>
      <c r="W31" s="320"/>
      <c r="X31" s="571"/>
    </row>
    <row r="32" spans="2:24" ht="17.25" customHeight="1">
      <c r="B32" s="338"/>
      <c r="C32" s="513" t="s">
        <v>573</v>
      </c>
      <c r="D32" s="614" t="s">
        <v>580</v>
      </c>
      <c r="E32" s="478">
        <v>2750</v>
      </c>
      <c r="F32" s="747"/>
      <c r="G32" s="339"/>
      <c r="H32" s="511"/>
      <c r="I32" s="607"/>
      <c r="J32" s="426"/>
      <c r="K32" s="344"/>
      <c r="L32" s="338"/>
      <c r="M32" s="416"/>
      <c r="N32" s="431"/>
      <c r="O32" s="454"/>
      <c r="P32" s="378"/>
      <c r="Q32" s="339"/>
      <c r="R32" s="339"/>
      <c r="S32" s="339"/>
      <c r="T32" s="345"/>
      <c r="U32" s="341"/>
      <c r="V32" s="570"/>
      <c r="W32" s="320"/>
      <c r="X32" s="571"/>
    </row>
    <row r="33" spans="2:24" ht="17.25" customHeight="1">
      <c r="B33" s="338"/>
      <c r="C33" s="513" t="s">
        <v>326</v>
      </c>
      <c r="D33" s="614" t="s">
        <v>580</v>
      </c>
      <c r="E33" s="478">
        <v>1900</v>
      </c>
      <c r="F33" s="747"/>
      <c r="G33" s="339"/>
      <c r="H33" s="511"/>
      <c r="I33" s="607"/>
      <c r="J33" s="426"/>
      <c r="K33" s="344"/>
      <c r="L33" s="338"/>
      <c r="M33" s="416"/>
      <c r="N33" s="431"/>
      <c r="O33" s="454"/>
      <c r="P33" s="378"/>
      <c r="Q33" s="339"/>
      <c r="R33" s="339"/>
      <c r="S33" s="339"/>
      <c r="T33" s="345"/>
      <c r="U33" s="341"/>
      <c r="V33" s="570"/>
      <c r="W33" s="320"/>
      <c r="X33" s="571"/>
    </row>
    <row r="34" spans="2:24" ht="17.25" customHeight="1">
      <c r="B34" s="338"/>
      <c r="C34" s="513"/>
      <c r="D34" s="614"/>
      <c r="E34" s="478"/>
      <c r="F34" s="378"/>
      <c r="G34" s="339"/>
      <c r="H34" s="511"/>
      <c r="I34" s="607"/>
      <c r="J34" s="426"/>
      <c r="K34" s="344"/>
      <c r="L34" s="338"/>
      <c r="M34" s="416"/>
      <c r="N34" s="431"/>
      <c r="O34" s="454"/>
      <c r="P34" s="378"/>
      <c r="Q34" s="339"/>
      <c r="R34" s="339"/>
      <c r="S34" s="339"/>
      <c r="T34" s="345"/>
      <c r="U34" s="341"/>
      <c r="V34" s="570"/>
      <c r="W34" s="320"/>
      <c r="X34" s="571"/>
    </row>
    <row r="35" spans="2:24" ht="17.25" customHeight="1">
      <c r="B35" s="333"/>
      <c r="C35" s="337"/>
      <c r="D35" s="329"/>
      <c r="E35" s="342"/>
      <c r="F35" s="336"/>
      <c r="G35" s="324"/>
      <c r="H35" s="171"/>
      <c r="I35" s="329"/>
      <c r="J35" s="342"/>
      <c r="K35" s="331"/>
      <c r="L35" s="333"/>
      <c r="M35" s="171"/>
      <c r="N35" s="363"/>
      <c r="O35" s="370"/>
      <c r="P35" s="372"/>
      <c r="Q35" s="324"/>
      <c r="R35" s="324"/>
      <c r="S35" s="324"/>
      <c r="T35" s="346"/>
      <c r="U35" s="336"/>
      <c r="V35" s="570"/>
      <c r="W35" s="320"/>
      <c r="X35" s="571"/>
    </row>
    <row r="36" spans="2:24" ht="17.25" customHeight="1">
      <c r="B36" s="886" t="s">
        <v>3</v>
      </c>
      <c r="C36" s="913"/>
      <c r="D36" s="913"/>
      <c r="E36" s="342">
        <f>SUM(E28:E35)</f>
        <v>13950</v>
      </c>
      <c r="F36" s="336">
        <f>SUM(F28:F35)</f>
        <v>0</v>
      </c>
      <c r="G36" s="913" t="s">
        <v>3</v>
      </c>
      <c r="H36" s="913"/>
      <c r="I36" s="913"/>
      <c r="J36" s="342">
        <f>SUM(J28:J35)</f>
        <v>0</v>
      </c>
      <c r="K36" s="331">
        <f>SUM(K28:K34)</f>
        <v>0</v>
      </c>
      <c r="L36" s="886" t="s">
        <v>3</v>
      </c>
      <c r="M36" s="913"/>
      <c r="N36" s="914"/>
      <c r="O36" s="332">
        <f>SUM(O28:O35)</f>
        <v>1000</v>
      </c>
      <c r="P36" s="372">
        <f>SUM(P28:P35)</f>
        <v>0</v>
      </c>
      <c r="Q36" s="913" t="s">
        <v>3</v>
      </c>
      <c r="R36" s="913"/>
      <c r="S36" s="913"/>
      <c r="T36" s="342">
        <f>SUM(T28:T35)</f>
        <v>650</v>
      </c>
      <c r="U36" s="336">
        <f>SUM(U28:U35)</f>
        <v>0</v>
      </c>
      <c r="V36" s="572"/>
      <c r="W36" s="373"/>
      <c r="X36" s="573"/>
    </row>
    <row r="37" spans="2:30" s="4" customFormat="1" ht="13.5" customHeight="1">
      <c r="B37" s="229" t="s">
        <v>778</v>
      </c>
      <c r="C37" s="169"/>
      <c r="D37" s="1"/>
      <c r="E37" s="756"/>
      <c r="F37" s="757"/>
      <c r="G37" s="1"/>
      <c r="H37" s="1"/>
      <c r="I37" s="1"/>
      <c r="J37" s="756"/>
      <c r="K37" s="758"/>
      <c r="L37" s="1"/>
      <c r="M37" s="1"/>
      <c r="N37" s="1"/>
      <c r="O37" s="756"/>
      <c r="P37" s="759"/>
      <c r="Q37" s="1"/>
      <c r="R37" s="1"/>
      <c r="S37" s="1"/>
      <c r="T37" s="756"/>
      <c r="U37" s="758"/>
      <c r="V37" s="1"/>
      <c r="W37" s="1"/>
      <c r="X37" s="1"/>
      <c r="Y37" s="756"/>
      <c r="Z37" s="759"/>
      <c r="AA37" s="761"/>
      <c r="AB37" s="762"/>
      <c r="AC37" s="755"/>
      <c r="AD37" s="761"/>
    </row>
    <row r="38" spans="2:29" s="4" customFormat="1" ht="14.25" customHeight="1">
      <c r="B38" s="879" t="s">
        <v>780</v>
      </c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0"/>
      <c r="X38" s="880"/>
      <c r="Y38" s="727"/>
      <c r="Z38" s="727"/>
      <c r="AA38" s="727"/>
      <c r="AB38" s="727"/>
      <c r="AC38" s="727"/>
    </row>
    <row r="39" spans="2:29" s="4" customFormat="1" ht="14.25" customHeight="1">
      <c r="B39" s="879" t="s">
        <v>776</v>
      </c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727"/>
      <c r="Z39" s="727"/>
      <c r="AA39" s="727"/>
      <c r="AB39" s="727"/>
      <c r="AC39" s="727"/>
    </row>
    <row r="40" spans="2:29" s="4" customFormat="1" ht="13.5">
      <c r="B40" s="879" t="s">
        <v>777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727"/>
      <c r="Z40" s="727"/>
      <c r="AA40" s="727"/>
      <c r="AB40" s="727"/>
      <c r="AC40" s="727"/>
    </row>
    <row r="41" spans="2:26" s="4" customFormat="1" ht="8.25" customHeight="1">
      <c r="B41" s="229"/>
      <c r="C41" s="1"/>
      <c r="D41" s="1"/>
      <c r="E41" s="756"/>
      <c r="F41" s="757"/>
      <c r="G41" s="1"/>
      <c r="H41" s="1"/>
      <c r="I41" s="1"/>
      <c r="J41" s="756"/>
      <c r="K41" s="758"/>
      <c r="L41" s="1"/>
      <c r="M41" s="1"/>
      <c r="N41" s="1"/>
      <c r="O41" s="756"/>
      <c r="P41" s="759"/>
      <c r="Q41" s="1"/>
      <c r="R41" s="1"/>
      <c r="S41" s="1"/>
      <c r="T41" s="756"/>
      <c r="U41" s="758"/>
      <c r="V41" s="1"/>
      <c r="W41" s="1"/>
      <c r="X41" s="1"/>
      <c r="Y41" s="756"/>
      <c r="Z41" s="759"/>
    </row>
    <row r="42" spans="2:24" ht="14.25" customHeight="1">
      <c r="B42" s="319" t="s">
        <v>630</v>
      </c>
      <c r="C42" s="320"/>
      <c r="E42" s="320"/>
      <c r="F42" s="320"/>
      <c r="J42" s="320"/>
      <c r="K42" s="320"/>
      <c r="M42" s="320"/>
      <c r="O42" s="320"/>
      <c r="P42" s="320"/>
      <c r="R42" s="321"/>
      <c r="T42" s="326"/>
      <c r="U42" s="327"/>
      <c r="W42" s="852" t="str">
        <f>'三河集計表'!O31</f>
        <v>（2020年8月現在）</v>
      </c>
      <c r="X42" s="853"/>
    </row>
    <row r="43" ht="6" customHeight="1"/>
  </sheetData>
  <sheetProtection password="CCCF" sheet="1" selectLockedCells="1"/>
  <mergeCells count="60">
    <mergeCell ref="W8:X8"/>
    <mergeCell ref="W9:X9"/>
    <mergeCell ref="V5:X5"/>
    <mergeCell ref="O26:P26"/>
    <mergeCell ref="Q26:R26"/>
    <mergeCell ref="B27:E27"/>
    <mergeCell ref="G27:J27"/>
    <mergeCell ref="L27:O27"/>
    <mergeCell ref="Q25:S25"/>
    <mergeCell ref="V18:X18"/>
    <mergeCell ref="W42:X42"/>
    <mergeCell ref="B36:D36"/>
    <mergeCell ref="G36:I36"/>
    <mergeCell ref="L36:N36"/>
    <mergeCell ref="Q36:S36"/>
    <mergeCell ref="B39:X39"/>
    <mergeCell ref="B40:X40"/>
    <mergeCell ref="B38:X38"/>
    <mergeCell ref="V27:X27"/>
    <mergeCell ref="C26:E26"/>
    <mergeCell ref="F26:G26"/>
    <mergeCell ref="H26:I26"/>
    <mergeCell ref="Q27:T27"/>
    <mergeCell ref="B25:D25"/>
    <mergeCell ref="G25:I25"/>
    <mergeCell ref="L25:N25"/>
    <mergeCell ref="C17:E17"/>
    <mergeCell ref="F17:G17"/>
    <mergeCell ref="H17:I17"/>
    <mergeCell ref="O17:P17"/>
    <mergeCell ref="Q17:R17"/>
    <mergeCell ref="B18:E18"/>
    <mergeCell ref="G18:J18"/>
    <mergeCell ref="L18:O18"/>
    <mergeCell ref="Q18:T18"/>
    <mergeCell ref="B5:E5"/>
    <mergeCell ref="G5:J5"/>
    <mergeCell ref="L5:O5"/>
    <mergeCell ref="Q5:T5"/>
    <mergeCell ref="B16:D16"/>
    <mergeCell ref="G16:I16"/>
    <mergeCell ref="L16:N16"/>
    <mergeCell ref="Q16:S16"/>
    <mergeCell ref="C4:E4"/>
    <mergeCell ref="F4:G4"/>
    <mergeCell ref="H4:I4"/>
    <mergeCell ref="O4:P4"/>
    <mergeCell ref="Q4:R4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36" dxfId="0" stopIfTrue="1">
      <formula>F6&gt;E6</formula>
    </cfRule>
  </conditionalFormatting>
  <conditionalFormatting sqref="F7">
    <cfRule type="expression" priority="35" dxfId="0" stopIfTrue="1">
      <formula>F7&gt;E7</formula>
    </cfRule>
  </conditionalFormatting>
  <conditionalFormatting sqref="F8">
    <cfRule type="expression" priority="34" dxfId="0" stopIfTrue="1">
      <formula>F8&gt;E8</formula>
    </cfRule>
  </conditionalFormatting>
  <conditionalFormatting sqref="F9">
    <cfRule type="expression" priority="33" dxfId="0" stopIfTrue="1">
      <formula>F9&gt;E9</formula>
    </cfRule>
  </conditionalFormatting>
  <conditionalFormatting sqref="F10">
    <cfRule type="expression" priority="32" dxfId="0" stopIfTrue="1">
      <formula>F10&gt;E10</formula>
    </cfRule>
  </conditionalFormatting>
  <conditionalFormatting sqref="F11">
    <cfRule type="expression" priority="31" dxfId="0" stopIfTrue="1">
      <formula>F11&gt;E11</formula>
    </cfRule>
  </conditionalFormatting>
  <conditionalFormatting sqref="F12">
    <cfRule type="expression" priority="30" dxfId="0" stopIfTrue="1">
      <formula>F12&gt;E12</formula>
    </cfRule>
  </conditionalFormatting>
  <conditionalFormatting sqref="F13">
    <cfRule type="expression" priority="29" dxfId="0" stopIfTrue="1">
      <formula>F13&gt;E13</formula>
    </cfRule>
  </conditionalFormatting>
  <conditionalFormatting sqref="F19">
    <cfRule type="expression" priority="28" dxfId="0" stopIfTrue="1">
      <formula>F19&gt;E19</formula>
    </cfRule>
  </conditionalFormatting>
  <conditionalFormatting sqref="F20">
    <cfRule type="expression" priority="27" dxfId="0" stopIfTrue="1">
      <formula>F20&gt;E20</formula>
    </cfRule>
  </conditionalFormatting>
  <conditionalFormatting sqref="F21">
    <cfRule type="expression" priority="26" dxfId="0" stopIfTrue="1">
      <formula>F21&gt;E21</formula>
    </cfRule>
  </conditionalFormatting>
  <conditionalFormatting sqref="F22">
    <cfRule type="expression" priority="25" dxfId="0" stopIfTrue="1">
      <formula>F22&gt;E22</formula>
    </cfRule>
  </conditionalFormatting>
  <conditionalFormatting sqref="F28">
    <cfRule type="expression" priority="24" dxfId="0" stopIfTrue="1">
      <formula>F28&gt;E28</formula>
    </cfRule>
  </conditionalFormatting>
  <conditionalFormatting sqref="F29">
    <cfRule type="expression" priority="23" dxfId="0" stopIfTrue="1">
      <formula>F29&gt;E29</formula>
    </cfRule>
  </conditionalFormatting>
  <conditionalFormatting sqref="F30">
    <cfRule type="expression" priority="22" dxfId="0" stopIfTrue="1">
      <formula>F30&gt;E30</formula>
    </cfRule>
  </conditionalFormatting>
  <conditionalFormatting sqref="F31">
    <cfRule type="expression" priority="21" dxfId="0" stopIfTrue="1">
      <formula>F31&gt;E31</formula>
    </cfRule>
  </conditionalFormatting>
  <conditionalFormatting sqref="F32">
    <cfRule type="expression" priority="20" dxfId="0" stopIfTrue="1">
      <formula>F32&gt;E32</formula>
    </cfRule>
  </conditionalFormatting>
  <conditionalFormatting sqref="F33">
    <cfRule type="expression" priority="19" dxfId="0" stopIfTrue="1">
      <formula>F33&gt;E33</formula>
    </cfRule>
  </conditionalFormatting>
  <conditionalFormatting sqref="F34">
    <cfRule type="expression" priority="18" dxfId="0" stopIfTrue="1">
      <formula>F34&gt;E34</formula>
    </cfRule>
  </conditionalFormatting>
  <conditionalFormatting sqref="K6">
    <cfRule type="expression" priority="17" dxfId="0" stopIfTrue="1">
      <formula>K6&gt;J6</formula>
    </cfRule>
  </conditionalFormatting>
  <conditionalFormatting sqref="K7">
    <cfRule type="expression" priority="16" dxfId="0" stopIfTrue="1">
      <formula>K7&gt;J7</formula>
    </cfRule>
  </conditionalFormatting>
  <conditionalFormatting sqref="K8">
    <cfRule type="expression" priority="15" dxfId="0" stopIfTrue="1">
      <formula>K8&gt;J8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19">
    <cfRule type="expression" priority="11" dxfId="0" stopIfTrue="1">
      <formula>P19&gt;O19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U19">
    <cfRule type="expression" priority="5" dxfId="0" stopIfTrue="1">
      <formula>U19&gt;T19</formula>
    </cfRule>
  </conditionalFormatting>
  <conditionalFormatting sqref="U20">
    <cfRule type="expression" priority="4" dxfId="0" stopIfTrue="1">
      <formula>U20&gt;T20</formula>
    </cfRule>
  </conditionalFormatting>
  <conditionalFormatting sqref="U28">
    <cfRule type="expression" priority="3" dxfId="0" stopIfTrue="1">
      <formula>U28&gt;T28</formula>
    </cfRule>
  </conditionalFormatting>
  <conditionalFormatting sqref="U29">
    <cfRule type="expression" priority="2" dxfId="0" stopIfTrue="1">
      <formula>U29&gt;T29</formula>
    </cfRule>
  </conditionalFormatting>
  <conditionalFormatting sqref="P28">
    <cfRule type="expression" priority="1" dxfId="0" stopIfTrue="1">
      <formula>P28&gt;O28</formula>
    </cfRule>
  </conditionalFormatting>
  <dataValidations count="3">
    <dataValidation operator="lessThanOrEqual" allowBlank="1" showInputMessage="1" showErrorMessage="1" sqref="E23 H14:I14 N19 C14:E14 I21:I22 S19 J11:J14 O29:O34 C23 I19 M9:M14 M29:M34 N28:N34 O9:O14 T10:T14 S6:S14 R10:R14 N6:N14 H22 J9 D19:D23 C37:Z37 B37:B41 C41:Z41 D29"/>
    <dataValidation type="custom" allowBlank="1" showInputMessage="1" showErrorMessage="1" sqref="K19 K28">
      <formula1>AND(K19&lt;=J19,MOD(K19,50)=0)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3 F19:F22 F28:F34 K6:K8 P6:P8 P19 P28 U6:U9 U19:U20 U28:U29">
      <formula1>AND(F6&lt;=E6,MOD(F6,50)=0)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39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3.00390625" style="319" customWidth="1"/>
    <col min="3" max="3" width="13.125" style="319" customWidth="1"/>
    <col min="4" max="4" width="4.75390625" style="319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3.50390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4.75390625" style="319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4.87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25" style="319" customWidth="1"/>
    <col min="26" max="16384" width="9.00390625" style="319" customWidth="1"/>
  </cols>
  <sheetData>
    <row r="1" spans="7:150" ht="9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33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ET2" s="320"/>
    </row>
    <row r="3" spans="1:24" ht="33" customHeight="1">
      <c r="A3" s="320"/>
      <c r="B3" s="330"/>
      <c r="C3" s="330"/>
      <c r="D3" s="330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SUM(O4+O24)</f>
        <v>0</v>
      </c>
      <c r="W3" s="889"/>
      <c r="X3" s="347" t="s">
        <v>2</v>
      </c>
    </row>
    <row r="4" spans="2:47" ht="32.25" customHeight="1">
      <c r="B4" s="320"/>
      <c r="C4" s="900" t="s">
        <v>330</v>
      </c>
      <c r="D4" s="900"/>
      <c r="E4" s="900"/>
      <c r="F4" s="901" t="s">
        <v>17</v>
      </c>
      <c r="G4" s="901"/>
      <c r="H4" s="902">
        <f>SUM(E23+J23+O23+T23)</f>
        <v>41500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SUM(F23+K23+P23+U23)</f>
        <v>0</v>
      </c>
      <c r="P4" s="904"/>
      <c r="Q4" s="905" t="s">
        <v>2</v>
      </c>
      <c r="R4" s="905"/>
      <c r="S4" s="320"/>
      <c r="T4" s="327"/>
      <c r="U4" s="327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</row>
    <row r="5" spans="2:24" ht="18.75" customHeight="1">
      <c r="B5" s="891" t="s">
        <v>278</v>
      </c>
      <c r="C5" s="911"/>
      <c r="D5" s="911"/>
      <c r="E5" s="911"/>
      <c r="F5" s="350" t="s">
        <v>276</v>
      </c>
      <c r="G5" s="891" t="s">
        <v>279</v>
      </c>
      <c r="H5" s="911"/>
      <c r="I5" s="911"/>
      <c r="J5" s="911"/>
      <c r="K5" s="343" t="s">
        <v>276</v>
      </c>
      <c r="L5" s="891" t="s">
        <v>280</v>
      </c>
      <c r="M5" s="911"/>
      <c r="N5" s="911"/>
      <c r="O5" s="912"/>
      <c r="P5" s="325" t="s">
        <v>276</v>
      </c>
      <c r="Q5" s="89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8.75" customHeight="1">
      <c r="B6" s="334"/>
      <c r="C6" s="525" t="s">
        <v>332</v>
      </c>
      <c r="D6" s="606" t="s">
        <v>580</v>
      </c>
      <c r="E6" s="597">
        <v>2550</v>
      </c>
      <c r="F6" s="746"/>
      <c r="G6" s="334"/>
      <c r="H6" s="525"/>
      <c r="I6" s="607"/>
      <c r="J6" s="492"/>
      <c r="K6" s="575"/>
      <c r="L6" s="348"/>
      <c r="M6" s="525" t="s">
        <v>348</v>
      </c>
      <c r="N6" s="443"/>
      <c r="O6" s="598">
        <v>1900</v>
      </c>
      <c r="P6" s="746"/>
      <c r="Q6" s="334"/>
      <c r="R6" s="525" t="s">
        <v>348</v>
      </c>
      <c r="S6" s="723"/>
      <c r="T6" s="598">
        <v>550</v>
      </c>
      <c r="U6" s="746"/>
      <c r="V6" s="570"/>
      <c r="W6" s="320"/>
      <c r="X6" s="571"/>
    </row>
    <row r="7" spans="2:24" ht="18.75" customHeight="1">
      <c r="B7" s="338"/>
      <c r="C7" s="528" t="s">
        <v>333</v>
      </c>
      <c r="D7" s="607" t="s">
        <v>580</v>
      </c>
      <c r="E7" s="535">
        <v>1700</v>
      </c>
      <c r="F7" s="747"/>
      <c r="G7" s="338"/>
      <c r="H7" s="528"/>
      <c r="I7" s="607"/>
      <c r="J7" s="430"/>
      <c r="K7" s="378"/>
      <c r="L7" s="338"/>
      <c r="M7" s="511" t="s">
        <v>337</v>
      </c>
      <c r="N7" s="457"/>
      <c r="O7" s="478">
        <v>250</v>
      </c>
      <c r="P7" s="747"/>
      <c r="Q7" s="338"/>
      <c r="R7" s="511" t="s">
        <v>351</v>
      </c>
      <c r="S7" s="339"/>
      <c r="T7" s="478">
        <v>500</v>
      </c>
      <c r="U7" s="747"/>
      <c r="V7" s="570"/>
      <c r="W7" s="320"/>
      <c r="X7" s="571"/>
    </row>
    <row r="8" spans="2:24" ht="18.75" customHeight="1">
      <c r="B8" s="338"/>
      <c r="C8" s="528" t="s">
        <v>334</v>
      </c>
      <c r="D8" s="607" t="s">
        <v>580</v>
      </c>
      <c r="E8" s="535">
        <v>1250</v>
      </c>
      <c r="F8" s="747"/>
      <c r="G8" s="338"/>
      <c r="H8" s="528"/>
      <c r="I8" s="607"/>
      <c r="J8" s="430"/>
      <c r="K8" s="568"/>
      <c r="L8" s="338"/>
      <c r="M8" s="511" t="s">
        <v>349</v>
      </c>
      <c r="N8" s="457"/>
      <c r="O8" s="478">
        <v>1200</v>
      </c>
      <c r="P8" s="747"/>
      <c r="Q8" s="338"/>
      <c r="R8" s="358"/>
      <c r="S8" s="339"/>
      <c r="T8" s="359"/>
      <c r="U8" s="750"/>
      <c r="V8" s="570"/>
      <c r="W8" s="320"/>
      <c r="X8" s="571"/>
    </row>
    <row r="9" spans="2:24" ht="18.75" customHeight="1">
      <c r="B9" s="338"/>
      <c r="C9" s="511" t="s">
        <v>346</v>
      </c>
      <c r="D9" s="607" t="s">
        <v>580</v>
      </c>
      <c r="E9" s="535">
        <v>1650</v>
      </c>
      <c r="F9" s="747"/>
      <c r="G9" s="338"/>
      <c r="H9" s="511"/>
      <c r="I9" s="607"/>
      <c r="J9" s="445"/>
      <c r="K9" s="378"/>
      <c r="L9" s="338"/>
      <c r="M9" s="511" t="s">
        <v>350</v>
      </c>
      <c r="N9" s="431"/>
      <c r="O9" s="478">
        <v>300</v>
      </c>
      <c r="P9" s="747"/>
      <c r="Q9" s="338"/>
      <c r="R9" s="340"/>
      <c r="S9" s="339"/>
      <c r="T9" s="345"/>
      <c r="U9" s="341"/>
      <c r="V9" s="570"/>
      <c r="W9" s="320"/>
      <c r="X9" s="571"/>
    </row>
    <row r="10" spans="2:24" ht="18.75" customHeight="1">
      <c r="B10" s="338"/>
      <c r="C10" s="511" t="s">
        <v>335</v>
      </c>
      <c r="D10" s="607" t="s">
        <v>580</v>
      </c>
      <c r="E10" s="535">
        <v>1500</v>
      </c>
      <c r="F10" s="747"/>
      <c r="G10" s="338"/>
      <c r="H10" s="511"/>
      <c r="I10" s="607"/>
      <c r="J10" s="445"/>
      <c r="K10" s="378"/>
      <c r="L10" s="338"/>
      <c r="M10" s="511" t="s">
        <v>341</v>
      </c>
      <c r="N10" s="431"/>
      <c r="O10" s="478">
        <v>450</v>
      </c>
      <c r="P10" s="747"/>
      <c r="Q10" s="338"/>
      <c r="R10" s="340"/>
      <c r="S10" s="339"/>
      <c r="T10" s="345"/>
      <c r="U10" s="341"/>
      <c r="V10" s="570"/>
      <c r="W10" s="320"/>
      <c r="X10" s="571"/>
    </row>
    <row r="11" spans="2:24" ht="18.75" customHeight="1">
      <c r="B11" s="338"/>
      <c r="C11" s="511" t="s">
        <v>336</v>
      </c>
      <c r="D11" s="607" t="s">
        <v>580</v>
      </c>
      <c r="E11" s="535">
        <v>1450</v>
      </c>
      <c r="F11" s="747"/>
      <c r="G11" s="338"/>
      <c r="H11" s="511"/>
      <c r="I11" s="607"/>
      <c r="J11" s="445"/>
      <c r="K11" s="378"/>
      <c r="L11" s="338"/>
      <c r="M11" s="416"/>
      <c r="N11" s="431"/>
      <c r="O11" s="635"/>
      <c r="P11" s="750"/>
      <c r="Q11" s="338"/>
      <c r="R11" s="340"/>
      <c r="S11" s="339"/>
      <c r="T11" s="345"/>
      <c r="U11" s="341"/>
      <c r="V11" s="570"/>
      <c r="W11" s="320"/>
      <c r="X11" s="571"/>
    </row>
    <row r="12" spans="2:24" ht="18.75" customHeight="1">
      <c r="B12" s="338"/>
      <c r="C12" s="511" t="s">
        <v>337</v>
      </c>
      <c r="D12" s="607" t="s">
        <v>580</v>
      </c>
      <c r="E12" s="535">
        <v>1550</v>
      </c>
      <c r="F12" s="747"/>
      <c r="G12" s="338"/>
      <c r="H12" s="511"/>
      <c r="I12" s="607"/>
      <c r="J12" s="445"/>
      <c r="K12" s="378"/>
      <c r="L12" s="338"/>
      <c r="M12" s="416"/>
      <c r="N12" s="431"/>
      <c r="O12" s="635"/>
      <c r="P12" s="341"/>
      <c r="Q12" s="338"/>
      <c r="R12" s="340"/>
      <c r="S12" s="339"/>
      <c r="T12" s="345"/>
      <c r="U12" s="341"/>
      <c r="V12" s="570"/>
      <c r="W12" s="320"/>
      <c r="X12" s="571"/>
    </row>
    <row r="13" spans="2:24" ht="18.75" customHeight="1">
      <c r="B13" s="338"/>
      <c r="C13" s="528" t="s">
        <v>338</v>
      </c>
      <c r="D13" s="607" t="s">
        <v>580</v>
      </c>
      <c r="E13" s="535">
        <v>1650</v>
      </c>
      <c r="F13" s="747"/>
      <c r="G13" s="338"/>
      <c r="H13" s="528"/>
      <c r="I13" s="607"/>
      <c r="J13" s="445"/>
      <c r="K13" s="378"/>
      <c r="L13" s="338"/>
      <c r="M13" s="416"/>
      <c r="N13" s="431"/>
      <c r="O13" s="432"/>
      <c r="P13" s="341"/>
      <c r="Q13" s="338"/>
      <c r="R13" s="340"/>
      <c r="S13" s="339"/>
      <c r="T13" s="345"/>
      <c r="U13" s="341"/>
      <c r="V13" s="570"/>
      <c r="W13" s="320"/>
      <c r="X13" s="571"/>
    </row>
    <row r="14" spans="2:24" ht="18.75" customHeight="1">
      <c r="B14" s="338"/>
      <c r="C14" s="511" t="s">
        <v>339</v>
      </c>
      <c r="D14" s="607" t="s">
        <v>583</v>
      </c>
      <c r="E14" s="535">
        <v>5200</v>
      </c>
      <c r="F14" s="747"/>
      <c r="G14" s="338"/>
      <c r="H14" s="511"/>
      <c r="I14" s="607"/>
      <c r="J14" s="445"/>
      <c r="K14" s="378"/>
      <c r="L14" s="338"/>
      <c r="M14" s="416"/>
      <c r="N14" s="431"/>
      <c r="O14" s="432"/>
      <c r="P14" s="341"/>
      <c r="Q14" s="338"/>
      <c r="R14" s="340"/>
      <c r="S14" s="339"/>
      <c r="T14" s="345"/>
      <c r="U14" s="341"/>
      <c r="V14" s="570"/>
      <c r="W14" s="320"/>
      <c r="X14" s="571"/>
    </row>
    <row r="15" spans="2:24" ht="18.75" customHeight="1">
      <c r="B15" s="338"/>
      <c r="C15" s="511" t="s">
        <v>347</v>
      </c>
      <c r="D15" s="607" t="s">
        <v>583</v>
      </c>
      <c r="E15" s="535">
        <v>2000</v>
      </c>
      <c r="F15" s="747"/>
      <c r="G15" s="338"/>
      <c r="H15" s="511"/>
      <c r="I15" s="607"/>
      <c r="J15" s="445"/>
      <c r="K15" s="378"/>
      <c r="L15" s="338"/>
      <c r="M15" s="416"/>
      <c r="N15" s="431"/>
      <c r="O15" s="432"/>
      <c r="P15" s="341"/>
      <c r="Q15" s="338"/>
      <c r="R15" s="340"/>
      <c r="S15" s="339"/>
      <c r="T15" s="345"/>
      <c r="U15" s="341"/>
      <c r="V15" s="570"/>
      <c r="W15" s="320"/>
      <c r="X15" s="571"/>
    </row>
    <row r="16" spans="2:24" ht="18.75" customHeight="1">
      <c r="B16" s="338"/>
      <c r="C16" s="511" t="s">
        <v>340</v>
      </c>
      <c r="D16" s="607" t="s">
        <v>583</v>
      </c>
      <c r="E16" s="535">
        <v>1500</v>
      </c>
      <c r="F16" s="747"/>
      <c r="G16" s="338"/>
      <c r="H16" s="511"/>
      <c r="I16" s="607"/>
      <c r="J16" s="445"/>
      <c r="K16" s="378"/>
      <c r="L16" s="338"/>
      <c r="M16" s="416"/>
      <c r="N16" s="431"/>
      <c r="O16" s="432"/>
      <c r="P16" s="341"/>
      <c r="Q16" s="338"/>
      <c r="R16" s="340"/>
      <c r="S16" s="339"/>
      <c r="T16" s="345"/>
      <c r="U16" s="341"/>
      <c r="V16" s="570"/>
      <c r="W16" s="320"/>
      <c r="X16" s="571"/>
    </row>
    <row r="17" spans="2:24" ht="18.75" customHeight="1">
      <c r="B17" s="338"/>
      <c r="C17" s="511" t="s">
        <v>341</v>
      </c>
      <c r="D17" s="607" t="s">
        <v>583</v>
      </c>
      <c r="E17" s="535">
        <v>5550</v>
      </c>
      <c r="F17" s="747"/>
      <c r="G17" s="338"/>
      <c r="H17" s="511"/>
      <c r="I17" s="607"/>
      <c r="J17" s="445"/>
      <c r="K17" s="378"/>
      <c r="L17" s="338"/>
      <c r="M17" s="416"/>
      <c r="N17" s="431"/>
      <c r="O17" s="432"/>
      <c r="P17" s="341"/>
      <c r="Q17" s="338"/>
      <c r="R17" s="340"/>
      <c r="S17" s="339"/>
      <c r="T17" s="345"/>
      <c r="U17" s="341"/>
      <c r="V17" s="570"/>
      <c r="W17" s="320"/>
      <c r="X17" s="571"/>
    </row>
    <row r="18" spans="2:24" ht="18.75" customHeight="1">
      <c r="B18" s="338"/>
      <c r="C18" s="528" t="s">
        <v>342</v>
      </c>
      <c r="D18" s="607" t="s">
        <v>580</v>
      </c>
      <c r="E18" s="535">
        <v>2200</v>
      </c>
      <c r="F18" s="747"/>
      <c r="G18" s="338"/>
      <c r="H18" s="528"/>
      <c r="I18" s="607"/>
      <c r="J18" s="445"/>
      <c r="K18" s="378"/>
      <c r="L18" s="338"/>
      <c r="M18" s="416"/>
      <c r="N18" s="431"/>
      <c r="O18" s="432"/>
      <c r="P18" s="341"/>
      <c r="Q18" s="338"/>
      <c r="R18" s="340"/>
      <c r="S18" s="339"/>
      <c r="T18" s="345"/>
      <c r="U18" s="341"/>
      <c r="V18" s="570"/>
      <c r="W18" s="320"/>
      <c r="X18" s="571"/>
    </row>
    <row r="19" spans="2:24" ht="18.75" customHeight="1">
      <c r="B19" s="338"/>
      <c r="C19" s="511" t="s">
        <v>343</v>
      </c>
      <c r="D19" s="607" t="s">
        <v>580</v>
      </c>
      <c r="E19" s="535">
        <v>3650</v>
      </c>
      <c r="F19" s="747"/>
      <c r="G19" s="338"/>
      <c r="H19" s="511"/>
      <c r="I19" s="607"/>
      <c r="J19" s="445"/>
      <c r="K19" s="378"/>
      <c r="L19" s="338"/>
      <c r="M19" s="416"/>
      <c r="N19" s="431"/>
      <c r="O19" s="432"/>
      <c r="P19" s="341"/>
      <c r="Q19" s="338"/>
      <c r="R19" s="340"/>
      <c r="S19" s="339"/>
      <c r="T19" s="345"/>
      <c r="U19" s="341"/>
      <c r="V19" s="570"/>
      <c r="W19" s="320"/>
      <c r="X19" s="571"/>
    </row>
    <row r="20" spans="2:24" ht="18.75" customHeight="1">
      <c r="B20" s="338"/>
      <c r="C20" s="511" t="s">
        <v>344</v>
      </c>
      <c r="D20" s="607" t="s">
        <v>580</v>
      </c>
      <c r="E20" s="535">
        <v>1450</v>
      </c>
      <c r="F20" s="747"/>
      <c r="G20" s="338"/>
      <c r="H20" s="511"/>
      <c r="I20" s="607"/>
      <c r="J20" s="445"/>
      <c r="K20" s="378"/>
      <c r="L20" s="338"/>
      <c r="M20" s="416"/>
      <c r="N20" s="431"/>
      <c r="O20" s="432"/>
      <c r="P20" s="341"/>
      <c r="Q20" s="338"/>
      <c r="R20" s="340"/>
      <c r="S20" s="339"/>
      <c r="T20" s="345"/>
      <c r="U20" s="341"/>
      <c r="V20" s="570"/>
      <c r="W20" s="320"/>
      <c r="X20" s="571"/>
    </row>
    <row r="21" spans="2:24" ht="18.75" customHeight="1">
      <c r="B21" s="577" t="s">
        <v>584</v>
      </c>
      <c r="C21" s="511" t="s">
        <v>345</v>
      </c>
      <c r="D21" s="607" t="s">
        <v>580</v>
      </c>
      <c r="E21" s="535">
        <v>1500</v>
      </c>
      <c r="F21" s="747"/>
      <c r="G21" s="338"/>
      <c r="H21" s="511"/>
      <c r="I21" s="607"/>
      <c r="J21" s="445"/>
      <c r="K21" s="378"/>
      <c r="L21" s="338"/>
      <c r="M21" s="416"/>
      <c r="N21" s="431"/>
      <c r="O21" s="432"/>
      <c r="P21" s="341"/>
      <c r="Q21" s="338"/>
      <c r="R21" s="340"/>
      <c r="S21" s="339"/>
      <c r="T21" s="345"/>
      <c r="U21" s="341"/>
      <c r="V21" s="570"/>
      <c r="W21" s="320" t="s">
        <v>782</v>
      </c>
      <c r="X21" s="571"/>
    </row>
    <row r="22" spans="2:24" ht="18.75" customHeight="1">
      <c r="B22" s="333"/>
      <c r="C22" s="470"/>
      <c r="D22" s="463"/>
      <c r="E22" s="471"/>
      <c r="F22" s="366"/>
      <c r="G22" s="333"/>
      <c r="H22" s="465"/>
      <c r="I22" s="463"/>
      <c r="J22" s="435"/>
      <c r="K22" s="372"/>
      <c r="L22" s="333"/>
      <c r="M22" s="470"/>
      <c r="N22" s="472"/>
      <c r="O22" s="473"/>
      <c r="P22" s="336"/>
      <c r="Q22" s="333"/>
      <c r="R22" s="171"/>
      <c r="S22" s="324"/>
      <c r="T22" s="346"/>
      <c r="U22" s="336"/>
      <c r="V22" s="570"/>
      <c r="W22" s="320"/>
      <c r="X22" s="571"/>
    </row>
    <row r="23" spans="2:24" ht="18.75" customHeight="1">
      <c r="B23" s="886" t="s">
        <v>3</v>
      </c>
      <c r="C23" s="913"/>
      <c r="D23" s="913"/>
      <c r="E23" s="364">
        <f>SUM(E6:E22)</f>
        <v>36350</v>
      </c>
      <c r="F23" s="366">
        <f>SUM(F6:F22)</f>
        <v>0</v>
      </c>
      <c r="G23" s="886" t="s">
        <v>3</v>
      </c>
      <c r="H23" s="913"/>
      <c r="I23" s="913"/>
      <c r="J23" s="364">
        <f>SUM(J6:J22)</f>
        <v>0</v>
      </c>
      <c r="K23" s="372">
        <f>SUM(K6:K22)</f>
        <v>0</v>
      </c>
      <c r="L23" s="886" t="s">
        <v>3</v>
      </c>
      <c r="M23" s="913"/>
      <c r="N23" s="914"/>
      <c r="O23" s="365">
        <f>SUM(O6:O22)</f>
        <v>4100</v>
      </c>
      <c r="P23" s="336">
        <f>SUM(P6:P22)</f>
        <v>0</v>
      </c>
      <c r="Q23" s="886" t="s">
        <v>3</v>
      </c>
      <c r="R23" s="913"/>
      <c r="S23" s="913"/>
      <c r="T23" s="342">
        <f>SUM(T6:T22)</f>
        <v>1050</v>
      </c>
      <c r="U23" s="336">
        <f>SUM(U6:U22)</f>
        <v>0</v>
      </c>
      <c r="V23" s="572"/>
      <c r="W23" s="373"/>
      <c r="X23" s="573"/>
    </row>
    <row r="24" spans="3:18" s="322" customFormat="1" ht="30" customHeight="1">
      <c r="C24" s="900" t="s">
        <v>331</v>
      </c>
      <c r="D24" s="900"/>
      <c r="E24" s="900"/>
      <c r="F24" s="901" t="s">
        <v>17</v>
      </c>
      <c r="G24" s="901"/>
      <c r="H24" s="902">
        <f>SUM(E33+J33+O33+T33)</f>
        <v>17000</v>
      </c>
      <c r="I24" s="901"/>
      <c r="J24" s="161" t="s">
        <v>2</v>
      </c>
      <c r="K24" s="161" t="s">
        <v>275</v>
      </c>
      <c r="L24" s="162"/>
      <c r="M24" s="163" t="s">
        <v>274</v>
      </c>
      <c r="N24" s="162"/>
      <c r="O24" s="903">
        <f>SUM(F33+K33+P33+U33)</f>
        <v>0</v>
      </c>
      <c r="P24" s="904"/>
      <c r="Q24" s="905" t="s">
        <v>2</v>
      </c>
      <c r="R24" s="905"/>
    </row>
    <row r="25" spans="2:24" ht="18.75" customHeight="1">
      <c r="B25" s="891" t="s">
        <v>278</v>
      </c>
      <c r="C25" s="911"/>
      <c r="D25" s="911"/>
      <c r="E25" s="912"/>
      <c r="F25" s="323" t="s">
        <v>276</v>
      </c>
      <c r="G25" s="891" t="s">
        <v>279</v>
      </c>
      <c r="H25" s="911"/>
      <c r="I25" s="911"/>
      <c r="J25" s="912"/>
      <c r="K25" s="325" t="s">
        <v>276</v>
      </c>
      <c r="L25" s="891" t="s">
        <v>280</v>
      </c>
      <c r="M25" s="911"/>
      <c r="N25" s="911"/>
      <c r="O25" s="911"/>
      <c r="P25" s="343" t="s">
        <v>276</v>
      </c>
      <c r="Q25" s="911" t="s">
        <v>277</v>
      </c>
      <c r="R25" s="911"/>
      <c r="S25" s="911"/>
      <c r="T25" s="912"/>
      <c r="U25" s="325" t="s">
        <v>276</v>
      </c>
      <c r="V25" s="891" t="s">
        <v>581</v>
      </c>
      <c r="W25" s="911"/>
      <c r="X25" s="892"/>
    </row>
    <row r="26" spans="2:24" ht="18.75" customHeight="1">
      <c r="B26" s="578" t="s">
        <v>585</v>
      </c>
      <c r="C26" s="525" t="s">
        <v>352</v>
      </c>
      <c r="D26" s="606" t="s">
        <v>580</v>
      </c>
      <c r="E26" s="598">
        <v>5100</v>
      </c>
      <c r="F26" s="746"/>
      <c r="G26" s="334"/>
      <c r="H26" s="525"/>
      <c r="I26" s="606"/>
      <c r="J26" s="414"/>
      <c r="K26" s="576"/>
      <c r="L26" s="348"/>
      <c r="M26" s="525" t="s">
        <v>358</v>
      </c>
      <c r="N26" s="443"/>
      <c r="O26" s="638">
        <v>2750</v>
      </c>
      <c r="P26" s="746"/>
      <c r="Q26" s="348"/>
      <c r="R26" s="540" t="s">
        <v>358</v>
      </c>
      <c r="S26" s="724"/>
      <c r="T26" s="602">
        <v>600</v>
      </c>
      <c r="U26" s="746"/>
      <c r="V26" s="570"/>
      <c r="W26" s="320" t="s">
        <v>712</v>
      </c>
      <c r="X26" s="571"/>
    </row>
    <row r="27" spans="2:24" ht="18.75" customHeight="1">
      <c r="B27" s="338"/>
      <c r="C27" s="528" t="s">
        <v>353</v>
      </c>
      <c r="D27" s="607" t="s">
        <v>580</v>
      </c>
      <c r="E27" s="478">
        <v>2250</v>
      </c>
      <c r="F27" s="747"/>
      <c r="G27" s="338"/>
      <c r="H27" s="511"/>
      <c r="I27" s="607"/>
      <c r="J27" s="418"/>
      <c r="K27" s="341"/>
      <c r="L27" s="338"/>
      <c r="M27" s="416"/>
      <c r="N27" s="457"/>
      <c r="O27" s="460"/>
      <c r="P27" s="751"/>
      <c r="Q27" s="338"/>
      <c r="R27" s="513" t="s">
        <v>705</v>
      </c>
      <c r="S27" s="479"/>
      <c r="T27" s="488">
        <v>100</v>
      </c>
      <c r="U27" s="747"/>
      <c r="V27" s="570"/>
      <c r="W27" s="229" t="s">
        <v>792</v>
      </c>
      <c r="X27" s="571"/>
    </row>
    <row r="28" spans="2:24" ht="18.75" customHeight="1">
      <c r="B28" s="338"/>
      <c r="C28" s="528" t="s">
        <v>354</v>
      </c>
      <c r="D28" s="607" t="s">
        <v>580</v>
      </c>
      <c r="E28" s="478">
        <v>2150</v>
      </c>
      <c r="F28" s="747"/>
      <c r="G28" s="338"/>
      <c r="H28" s="511"/>
      <c r="I28" s="607"/>
      <c r="J28" s="418"/>
      <c r="K28" s="341"/>
      <c r="L28" s="338"/>
      <c r="M28" s="416"/>
      <c r="N28" s="457"/>
      <c r="O28" s="460"/>
      <c r="P28" s="378"/>
      <c r="Q28" s="338"/>
      <c r="R28" s="475"/>
      <c r="S28" s="479"/>
      <c r="T28" s="488"/>
      <c r="U28" s="750"/>
      <c r="V28" s="570"/>
      <c r="W28" s="320"/>
      <c r="X28" s="571"/>
    </row>
    <row r="29" spans="2:24" ht="18.75" customHeight="1">
      <c r="B29" s="338"/>
      <c r="C29" s="511" t="s">
        <v>355</v>
      </c>
      <c r="D29" s="607" t="s">
        <v>580</v>
      </c>
      <c r="E29" s="478">
        <v>1250</v>
      </c>
      <c r="F29" s="747"/>
      <c r="G29" s="338"/>
      <c r="H29" s="511"/>
      <c r="I29" s="607"/>
      <c r="J29" s="418"/>
      <c r="K29" s="341"/>
      <c r="L29" s="338"/>
      <c r="M29" s="416"/>
      <c r="N29" s="431"/>
      <c r="O29" s="454"/>
      <c r="P29" s="378"/>
      <c r="Q29" s="338"/>
      <c r="R29" s="475"/>
      <c r="S29" s="487"/>
      <c r="T29" s="488"/>
      <c r="U29" s="341"/>
      <c r="V29" s="570"/>
      <c r="W29" s="320"/>
      <c r="X29" s="571"/>
    </row>
    <row r="30" spans="2:24" ht="18.75" customHeight="1">
      <c r="B30" s="338"/>
      <c r="C30" s="511" t="s">
        <v>356</v>
      </c>
      <c r="D30" s="607" t="s">
        <v>580</v>
      </c>
      <c r="E30" s="478">
        <v>1500</v>
      </c>
      <c r="F30" s="747"/>
      <c r="G30" s="338"/>
      <c r="H30" s="511"/>
      <c r="I30" s="607"/>
      <c r="J30" s="418"/>
      <c r="K30" s="341"/>
      <c r="L30" s="338"/>
      <c r="M30" s="416"/>
      <c r="N30" s="431"/>
      <c r="O30" s="454"/>
      <c r="P30" s="378"/>
      <c r="Q30" s="338"/>
      <c r="R30" s="416"/>
      <c r="S30" s="431"/>
      <c r="T30" s="461"/>
      <c r="U30" s="341"/>
      <c r="V30" s="570"/>
      <c r="W30" s="320"/>
      <c r="X30" s="571"/>
    </row>
    <row r="31" spans="2:24" ht="18.75" customHeight="1">
      <c r="B31" s="338"/>
      <c r="C31" s="511" t="s">
        <v>357</v>
      </c>
      <c r="D31" s="607" t="s">
        <v>580</v>
      </c>
      <c r="E31" s="478">
        <v>1300</v>
      </c>
      <c r="F31" s="747"/>
      <c r="G31" s="338"/>
      <c r="H31" s="511"/>
      <c r="I31" s="607"/>
      <c r="J31" s="418"/>
      <c r="K31" s="341"/>
      <c r="L31" s="338"/>
      <c r="M31" s="416"/>
      <c r="N31" s="431"/>
      <c r="O31" s="454"/>
      <c r="P31" s="378"/>
      <c r="Q31" s="338"/>
      <c r="R31" s="416"/>
      <c r="S31" s="431"/>
      <c r="T31" s="461"/>
      <c r="U31" s="341"/>
      <c r="V31" s="570"/>
      <c r="W31" s="320"/>
      <c r="X31" s="571"/>
    </row>
    <row r="32" spans="2:24" ht="18.75" customHeight="1">
      <c r="B32" s="333"/>
      <c r="C32" s="462"/>
      <c r="D32" s="463"/>
      <c r="E32" s="476"/>
      <c r="F32" s="331"/>
      <c r="G32" s="333"/>
      <c r="H32" s="465"/>
      <c r="I32" s="463"/>
      <c r="J32" s="476"/>
      <c r="K32" s="336"/>
      <c r="L32" s="333"/>
      <c r="M32" s="470"/>
      <c r="N32" s="472"/>
      <c r="O32" s="474"/>
      <c r="P32" s="372"/>
      <c r="Q32" s="333"/>
      <c r="R32" s="470"/>
      <c r="S32" s="472"/>
      <c r="T32" s="477"/>
      <c r="U32" s="336"/>
      <c r="V32" s="570"/>
      <c r="W32" s="320"/>
      <c r="X32" s="571"/>
    </row>
    <row r="33" spans="2:24" ht="18.75" customHeight="1">
      <c r="B33" s="891" t="s">
        <v>3</v>
      </c>
      <c r="C33" s="911"/>
      <c r="D33" s="911"/>
      <c r="E33" s="355">
        <f>SUM(E26:E32)</f>
        <v>13550</v>
      </c>
      <c r="F33" s="298">
        <f>SUM(F26:F32)</f>
        <v>0</v>
      </c>
      <c r="G33" s="891" t="s">
        <v>3</v>
      </c>
      <c r="H33" s="911"/>
      <c r="I33" s="911"/>
      <c r="J33" s="355"/>
      <c r="K33" s="335"/>
      <c r="L33" s="891" t="s">
        <v>3</v>
      </c>
      <c r="M33" s="911"/>
      <c r="N33" s="912"/>
      <c r="O33" s="265">
        <f>SUM(O26:O32)</f>
        <v>2750</v>
      </c>
      <c r="P33" s="376">
        <f>SUM(P26:P32)</f>
        <v>0</v>
      </c>
      <c r="Q33" s="891" t="s">
        <v>3</v>
      </c>
      <c r="R33" s="911"/>
      <c r="S33" s="912"/>
      <c r="T33" s="354">
        <f>SUM(T26:T32)</f>
        <v>700</v>
      </c>
      <c r="U33" s="335">
        <f>SUM(U26:U32)</f>
        <v>0</v>
      </c>
      <c r="V33" s="572"/>
      <c r="W33" s="373"/>
      <c r="X33" s="573"/>
    </row>
    <row r="34" spans="2:30" s="4" customFormat="1" ht="13.5" customHeight="1">
      <c r="B34" s="229" t="s">
        <v>778</v>
      </c>
      <c r="C34" s="169"/>
      <c r="D34" s="1"/>
      <c r="E34" s="756"/>
      <c r="F34" s="757"/>
      <c r="G34" s="1"/>
      <c r="H34" s="1"/>
      <c r="I34" s="1"/>
      <c r="J34" s="756"/>
      <c r="K34" s="758"/>
      <c r="L34" s="1"/>
      <c r="M34" s="1"/>
      <c r="N34" s="1"/>
      <c r="O34" s="756"/>
      <c r="P34" s="759"/>
      <c r="Q34" s="1"/>
      <c r="R34" s="1"/>
      <c r="S34" s="1"/>
      <c r="T34" s="756"/>
      <c r="U34" s="758"/>
      <c r="V34" s="1"/>
      <c r="W34" s="1"/>
      <c r="X34" s="1"/>
      <c r="Y34" s="756"/>
      <c r="Z34" s="759"/>
      <c r="AA34" s="761"/>
      <c r="AB34" s="762"/>
      <c r="AC34" s="755"/>
      <c r="AD34" s="761"/>
    </row>
    <row r="35" spans="2:29" s="4" customFormat="1" ht="14.25" customHeight="1">
      <c r="B35" s="879" t="s">
        <v>780</v>
      </c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727"/>
      <c r="Z35" s="727"/>
      <c r="AA35" s="727"/>
      <c r="AB35" s="727"/>
      <c r="AC35" s="727"/>
    </row>
    <row r="36" spans="2:29" s="4" customFormat="1" ht="14.25" customHeight="1">
      <c r="B36" s="879" t="s">
        <v>776</v>
      </c>
      <c r="C36" s="880"/>
      <c r="D36" s="880"/>
      <c r="E36" s="880"/>
      <c r="F36" s="880"/>
      <c r="G36" s="880"/>
      <c r="H36" s="880"/>
      <c r="I36" s="880"/>
      <c r="J36" s="880"/>
      <c r="K36" s="880"/>
      <c r="L36" s="880"/>
      <c r="M36" s="880"/>
      <c r="N36" s="880"/>
      <c r="O36" s="880"/>
      <c r="P36" s="880"/>
      <c r="Q36" s="880"/>
      <c r="R36" s="880"/>
      <c r="S36" s="880"/>
      <c r="T36" s="880"/>
      <c r="U36" s="880"/>
      <c r="V36" s="880"/>
      <c r="W36" s="880"/>
      <c r="X36" s="880"/>
      <c r="Y36" s="727"/>
      <c r="Z36" s="727"/>
      <c r="AA36" s="727"/>
      <c r="AB36" s="727"/>
      <c r="AC36" s="727"/>
    </row>
    <row r="37" spans="2:29" s="4" customFormat="1" ht="13.5">
      <c r="B37" s="879" t="s">
        <v>777</v>
      </c>
      <c r="C37" s="880"/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  <c r="X37" s="880"/>
      <c r="Y37" s="727"/>
      <c r="Z37" s="727"/>
      <c r="AA37" s="727"/>
      <c r="AB37" s="727"/>
      <c r="AC37" s="727"/>
    </row>
    <row r="38" spans="2:26" s="4" customFormat="1" ht="8.25" customHeight="1">
      <c r="B38" s="229"/>
      <c r="C38" s="1"/>
      <c r="D38" s="1"/>
      <c r="E38" s="756"/>
      <c r="F38" s="757"/>
      <c r="G38" s="1"/>
      <c r="H38" s="1"/>
      <c r="I38" s="1"/>
      <c r="J38" s="756"/>
      <c r="K38" s="758"/>
      <c r="L38" s="1"/>
      <c r="M38" s="1"/>
      <c r="N38" s="1"/>
      <c r="O38" s="756"/>
      <c r="P38" s="759"/>
      <c r="Q38" s="1"/>
      <c r="R38" s="1"/>
      <c r="S38" s="1"/>
      <c r="T38" s="756"/>
      <c r="U38" s="758"/>
      <c r="V38" s="1"/>
      <c r="W38" s="1"/>
      <c r="X38" s="1"/>
      <c r="Y38" s="756"/>
      <c r="Z38" s="759"/>
    </row>
    <row r="39" spans="2:24" ht="18" customHeight="1">
      <c r="B39" s="319" t="s">
        <v>630</v>
      </c>
      <c r="C39" s="320"/>
      <c r="E39" s="320"/>
      <c r="F39" s="320"/>
      <c r="J39" s="320"/>
      <c r="K39" s="320"/>
      <c r="M39" s="320"/>
      <c r="O39" s="320"/>
      <c r="P39" s="320"/>
      <c r="R39" s="321"/>
      <c r="T39" s="326"/>
      <c r="U39" s="327"/>
      <c r="W39" s="852" t="str">
        <f>'三河集計表'!O31</f>
        <v>（2020年8月現在）</v>
      </c>
      <c r="X39" s="853"/>
    </row>
    <row r="40" ht="6.75" customHeight="1"/>
  </sheetData>
  <sheetProtection password="CCCF" sheet="1" selectLockedCells="1"/>
  <mergeCells count="44">
    <mergeCell ref="V2:X2"/>
    <mergeCell ref="H4:I4"/>
    <mergeCell ref="E3:F3"/>
    <mergeCell ref="G2:L2"/>
    <mergeCell ref="O3:S3"/>
    <mergeCell ref="T3:U3"/>
    <mergeCell ref="E2:F2"/>
    <mergeCell ref="M2:N2"/>
    <mergeCell ref="O2:S2"/>
    <mergeCell ref="T2:U2"/>
    <mergeCell ref="W39:X39"/>
    <mergeCell ref="V3:W3"/>
    <mergeCell ref="G3:L3"/>
    <mergeCell ref="Q33:S33"/>
    <mergeCell ref="M3:N3"/>
    <mergeCell ref="Q5:T5"/>
    <mergeCell ref="B36:X36"/>
    <mergeCell ref="B37:X37"/>
    <mergeCell ref="L33:N33"/>
    <mergeCell ref="V5:X5"/>
    <mergeCell ref="G33:I33"/>
    <mergeCell ref="B25:E25"/>
    <mergeCell ref="L25:O25"/>
    <mergeCell ref="F24:G24"/>
    <mergeCell ref="H24:I24"/>
    <mergeCell ref="B5:E5"/>
    <mergeCell ref="B35:X35"/>
    <mergeCell ref="G25:J25"/>
    <mergeCell ref="B23:D23"/>
    <mergeCell ref="G23:I23"/>
    <mergeCell ref="C24:E24"/>
    <mergeCell ref="O24:P24"/>
    <mergeCell ref="Q24:R24"/>
    <mergeCell ref="L23:N23"/>
    <mergeCell ref="V25:X25"/>
    <mergeCell ref="B33:D33"/>
    <mergeCell ref="C4:E4"/>
    <mergeCell ref="F4:G4"/>
    <mergeCell ref="O4:P4"/>
    <mergeCell ref="Q4:R4"/>
    <mergeCell ref="Q23:S23"/>
    <mergeCell ref="Q25:T25"/>
    <mergeCell ref="G5:J5"/>
    <mergeCell ref="L5:O5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1">
    <cfRule type="expression" priority="27" dxfId="0" stopIfTrue="1">
      <formula>F11&gt;E11</formula>
    </cfRule>
  </conditionalFormatting>
  <conditionalFormatting sqref="F12">
    <cfRule type="expression" priority="26" dxfId="0" stopIfTrue="1">
      <formula>F12&gt;E12</formula>
    </cfRule>
  </conditionalFormatting>
  <conditionalFormatting sqref="F13">
    <cfRule type="expression" priority="25" dxfId="0" stopIfTrue="1">
      <formula>F13&gt;E13</formula>
    </cfRule>
  </conditionalFormatting>
  <conditionalFormatting sqref="F14">
    <cfRule type="expression" priority="24" dxfId="0" stopIfTrue="1">
      <formula>F14&gt;E14</formula>
    </cfRule>
  </conditionalFormatting>
  <conditionalFormatting sqref="F15">
    <cfRule type="expression" priority="23" dxfId="0" stopIfTrue="1">
      <formula>F15&gt;E15</formula>
    </cfRule>
  </conditionalFormatting>
  <conditionalFormatting sqref="F16">
    <cfRule type="expression" priority="22" dxfId="0" stopIfTrue="1">
      <formula>F16&gt;E16</formula>
    </cfRule>
  </conditionalFormatting>
  <conditionalFormatting sqref="F17">
    <cfRule type="expression" priority="21" dxfId="0" stopIfTrue="1">
      <formula>F17&gt;E17</formula>
    </cfRule>
  </conditionalFormatting>
  <conditionalFormatting sqref="F18">
    <cfRule type="expression" priority="20" dxfId="0" stopIfTrue="1">
      <formula>F18&gt;E18</formula>
    </cfRule>
  </conditionalFormatting>
  <conditionalFormatting sqref="F19">
    <cfRule type="expression" priority="19" dxfId="0" stopIfTrue="1">
      <formula>F19&gt;E19</formula>
    </cfRule>
  </conditionalFormatting>
  <conditionalFormatting sqref="F20">
    <cfRule type="expression" priority="18" dxfId="0" stopIfTrue="1">
      <formula>F20&gt;E20</formula>
    </cfRule>
  </conditionalFormatting>
  <conditionalFormatting sqref="F21">
    <cfRule type="expression" priority="17" dxfId="0" stopIfTrue="1">
      <formula>F21&gt;E21</formula>
    </cfRule>
  </conditionalFormatting>
  <conditionalFormatting sqref="F26">
    <cfRule type="expression" priority="16" dxfId="0" stopIfTrue="1">
      <formula>F26&gt;E26</formula>
    </cfRule>
  </conditionalFormatting>
  <conditionalFormatting sqref="F27">
    <cfRule type="expression" priority="15" dxfId="0" stopIfTrue="1">
      <formula>F27&gt;E27</formula>
    </cfRule>
  </conditionalFormatting>
  <conditionalFormatting sqref="F28">
    <cfRule type="expression" priority="14" dxfId="0" stopIfTrue="1">
      <formula>F28&gt;E28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P26">
    <cfRule type="expression" priority="5" dxfId="0" stopIfTrue="1">
      <formula>P26&gt;O26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26">
    <cfRule type="expression" priority="2" dxfId="0" stopIfTrue="1">
      <formula>U26&gt;T26</formula>
    </cfRule>
  </conditionalFormatting>
  <conditionalFormatting sqref="U27">
    <cfRule type="expression" priority="1" dxfId="0" stopIfTrue="1">
      <formula>U27&gt;T27</formula>
    </cfRule>
  </conditionalFormatting>
  <dataValidations count="3">
    <dataValidation operator="lessThanOrEqual" allowBlank="1" showInputMessage="1" showErrorMessage="1" sqref="S6 C22:E22 H22:I22 B34:B38 C38:Z38 C34:Z34 N6:N22 M11:M22 O11:O22 C32:E32 N26:O32 H32:I32 M27:M32 J26:J32 R27:R32 S26:T32"/>
    <dataValidation type="custom" allowBlank="1" showInputMessage="1" showErrorMessage="1" sqref="F21">
      <formula1>AND(F21&lt;=E21,MOD(F21,50)=0)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0 F26:F31 P6:P10 U6:U7 P26 U26:U2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T43"/>
  <sheetViews>
    <sheetView showGridLines="0" showZeros="0" zoomScale="68" zoomScaleNormal="68" zoomScalePageLayoutView="0" workbookViewId="0" topLeftCell="A1">
      <selection activeCell="F6" sqref="F6"/>
    </sheetView>
  </sheetViews>
  <sheetFormatPr defaultColWidth="9.00390625" defaultRowHeight="13.5"/>
  <cols>
    <col min="1" max="1" width="1.625" style="319" customWidth="1"/>
    <col min="2" max="2" width="3.00390625" style="319" customWidth="1"/>
    <col min="3" max="3" width="13.125" style="319" customWidth="1"/>
    <col min="4" max="4" width="4.75390625" style="319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4.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4.75390625" style="319" bestFit="1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3.62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1.25" style="319" customWidth="1"/>
    <col min="26" max="16384" width="9.00390625" style="319" customWidth="1"/>
  </cols>
  <sheetData>
    <row r="1" spans="7:150" ht="9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27.75" customHeight="1">
      <c r="B2" s="164" t="s">
        <v>273</v>
      </c>
      <c r="C2" s="164"/>
      <c r="D2" s="164"/>
      <c r="E2" s="893" t="s">
        <v>6</v>
      </c>
      <c r="F2" s="894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3" t="s">
        <v>8</v>
      </c>
      <c r="U2" s="894"/>
      <c r="V2" s="895">
        <f>'三河集計表'!N3</f>
        <v>0</v>
      </c>
      <c r="W2" s="896"/>
      <c r="X2" s="922"/>
      <c r="ET2" s="320"/>
    </row>
    <row r="3" spans="2:24" ht="27.75" customHeight="1">
      <c r="B3" s="330"/>
      <c r="C3" s="330"/>
      <c r="D3" s="330"/>
      <c r="E3" s="906" t="s">
        <v>9</v>
      </c>
      <c r="F3" s="90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17">
        <f>'三河集計表'!J4</f>
        <v>0</v>
      </c>
      <c r="P3" s="918"/>
      <c r="Q3" s="918"/>
      <c r="R3" s="918"/>
      <c r="S3" s="919"/>
      <c r="T3" s="906" t="s">
        <v>11</v>
      </c>
      <c r="U3" s="907"/>
      <c r="V3" s="920">
        <f>SUM(O4)</f>
        <v>0</v>
      </c>
      <c r="W3" s="921"/>
      <c r="X3" s="347" t="s">
        <v>2</v>
      </c>
    </row>
    <row r="4" spans="2:47" ht="25.5" customHeight="1">
      <c r="B4" s="320" t="s">
        <v>291</v>
      </c>
      <c r="C4" s="900" t="s">
        <v>405</v>
      </c>
      <c r="D4" s="900"/>
      <c r="E4" s="900"/>
      <c r="F4" s="901" t="s">
        <v>17</v>
      </c>
      <c r="G4" s="901"/>
      <c r="H4" s="902">
        <f>SUM(E37+J37+O37+T37)</f>
        <v>82700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SUM(F37+K37+P37+U37)</f>
        <v>0</v>
      </c>
      <c r="P4" s="904"/>
      <c r="Q4" s="905" t="s">
        <v>2</v>
      </c>
      <c r="R4" s="905"/>
      <c r="S4" s="320"/>
      <c r="T4" s="327"/>
      <c r="U4" s="327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</row>
    <row r="5" spans="2:24" ht="21" customHeight="1">
      <c r="B5" s="891" t="s">
        <v>278</v>
      </c>
      <c r="C5" s="911"/>
      <c r="D5" s="911"/>
      <c r="E5" s="911"/>
      <c r="F5" s="343" t="s">
        <v>276</v>
      </c>
      <c r="G5" s="911" t="s">
        <v>279</v>
      </c>
      <c r="H5" s="911"/>
      <c r="I5" s="911"/>
      <c r="J5" s="912"/>
      <c r="K5" s="323" t="s">
        <v>276</v>
      </c>
      <c r="L5" s="891" t="s">
        <v>280</v>
      </c>
      <c r="M5" s="911"/>
      <c r="N5" s="911"/>
      <c r="O5" s="911"/>
      <c r="P5" s="343" t="s">
        <v>276</v>
      </c>
      <c r="Q5" s="91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7.25" customHeight="1">
      <c r="B6" s="334"/>
      <c r="C6" s="525" t="s">
        <v>359</v>
      </c>
      <c r="D6" s="618" t="s">
        <v>707</v>
      </c>
      <c r="E6" s="598">
        <v>1700</v>
      </c>
      <c r="F6" s="746"/>
      <c r="G6" s="321"/>
      <c r="H6" s="525"/>
      <c r="I6" s="574"/>
      <c r="J6" s="598"/>
      <c r="K6" s="442"/>
      <c r="L6" s="334"/>
      <c r="M6" s="511" t="s">
        <v>384</v>
      </c>
      <c r="N6" s="413"/>
      <c r="O6" s="598">
        <v>2400</v>
      </c>
      <c r="P6" s="746"/>
      <c r="Q6" s="415"/>
      <c r="R6" s="525" t="s">
        <v>367</v>
      </c>
      <c r="S6" s="413"/>
      <c r="T6" s="598">
        <v>400</v>
      </c>
      <c r="U6" s="746"/>
      <c r="V6" s="570"/>
      <c r="W6" s="229" t="s">
        <v>586</v>
      </c>
      <c r="X6" s="571"/>
    </row>
    <row r="7" spans="2:24" ht="17.25" customHeight="1">
      <c r="B7" s="338"/>
      <c r="C7" s="511" t="s">
        <v>360</v>
      </c>
      <c r="D7" s="614" t="s">
        <v>580</v>
      </c>
      <c r="E7" s="478">
        <v>1350</v>
      </c>
      <c r="F7" s="747"/>
      <c r="G7" s="339"/>
      <c r="H7" s="513"/>
      <c r="I7" s="431"/>
      <c r="J7" s="418"/>
      <c r="K7" s="371"/>
      <c r="L7" s="338"/>
      <c r="M7" s="644" t="s">
        <v>642</v>
      </c>
      <c r="N7" s="484"/>
      <c r="O7" s="478">
        <v>2350</v>
      </c>
      <c r="P7" s="747"/>
      <c r="Q7" s="419"/>
      <c r="R7" s="511" t="s">
        <v>383</v>
      </c>
      <c r="S7" s="417"/>
      <c r="T7" s="478">
        <v>650</v>
      </c>
      <c r="U7" s="747"/>
      <c r="V7" s="570"/>
      <c r="W7" s="579" t="s">
        <v>793</v>
      </c>
      <c r="X7" s="571"/>
    </row>
    <row r="8" spans="2:24" ht="17.25" customHeight="1">
      <c r="B8" s="338"/>
      <c r="C8" s="511" t="s">
        <v>361</v>
      </c>
      <c r="D8" s="614" t="s">
        <v>580</v>
      </c>
      <c r="E8" s="478">
        <v>1350</v>
      </c>
      <c r="F8" s="747"/>
      <c r="G8" s="339"/>
      <c r="H8" s="513"/>
      <c r="I8" s="487"/>
      <c r="J8" s="478"/>
      <c r="K8" s="344"/>
      <c r="L8" s="338"/>
      <c r="M8" s="511" t="s">
        <v>385</v>
      </c>
      <c r="N8" s="417"/>
      <c r="O8" s="478">
        <v>1000</v>
      </c>
      <c r="P8" s="747"/>
      <c r="Q8" s="419"/>
      <c r="R8" s="511" t="s">
        <v>387</v>
      </c>
      <c r="S8" s="417"/>
      <c r="T8" s="478">
        <v>350</v>
      </c>
      <c r="U8" s="747"/>
      <c r="V8" s="570"/>
      <c r="W8" s="579" t="s">
        <v>587</v>
      </c>
      <c r="X8" s="571"/>
    </row>
    <row r="9" spans="2:24" ht="17.25" customHeight="1">
      <c r="B9" s="338"/>
      <c r="C9" s="510" t="s">
        <v>362</v>
      </c>
      <c r="D9" s="614" t="s">
        <v>580</v>
      </c>
      <c r="E9" s="478">
        <v>1250</v>
      </c>
      <c r="F9" s="747"/>
      <c r="G9" s="339"/>
      <c r="H9" s="513"/>
      <c r="I9" s="487"/>
      <c r="J9" s="478"/>
      <c r="K9" s="344"/>
      <c r="L9" s="338"/>
      <c r="M9" s="511" t="s">
        <v>387</v>
      </c>
      <c r="N9" s="417"/>
      <c r="O9" s="478">
        <v>400</v>
      </c>
      <c r="P9" s="747"/>
      <c r="Q9" s="419"/>
      <c r="R9" s="511" t="s">
        <v>388</v>
      </c>
      <c r="S9" s="417"/>
      <c r="T9" s="478">
        <v>700</v>
      </c>
      <c r="U9" s="747"/>
      <c r="V9" s="570"/>
      <c r="W9" s="320"/>
      <c r="X9" s="571"/>
    </row>
    <row r="10" spans="2:24" ht="17.25" customHeight="1">
      <c r="B10" s="338"/>
      <c r="C10" s="511" t="s">
        <v>363</v>
      </c>
      <c r="D10" s="614" t="s">
        <v>580</v>
      </c>
      <c r="E10" s="478">
        <v>1400</v>
      </c>
      <c r="F10" s="747"/>
      <c r="G10" s="339"/>
      <c r="H10" s="513"/>
      <c r="I10" s="487"/>
      <c r="J10" s="478"/>
      <c r="K10" s="344"/>
      <c r="L10" s="338"/>
      <c r="M10" s="513"/>
      <c r="N10" s="484"/>
      <c r="O10" s="478"/>
      <c r="P10" s="500"/>
      <c r="Q10" s="419"/>
      <c r="R10" s="511" t="s">
        <v>389</v>
      </c>
      <c r="S10" s="417"/>
      <c r="T10" s="478">
        <v>700</v>
      </c>
      <c r="U10" s="747"/>
      <c r="V10" s="570"/>
      <c r="W10" s="320"/>
      <c r="X10" s="571"/>
    </row>
    <row r="11" spans="2:24" ht="17.25" customHeight="1">
      <c r="B11" s="338"/>
      <c r="C11" s="511" t="s">
        <v>364</v>
      </c>
      <c r="D11" s="614" t="s">
        <v>580</v>
      </c>
      <c r="E11" s="478">
        <v>1900</v>
      </c>
      <c r="F11" s="747"/>
      <c r="G11" s="339"/>
      <c r="H11" s="511"/>
      <c r="I11" s="431"/>
      <c r="J11" s="418"/>
      <c r="K11" s="344"/>
      <c r="L11" s="338"/>
      <c r="M11" s="513"/>
      <c r="N11" s="484"/>
      <c r="O11" s="478"/>
      <c r="P11" s="500"/>
      <c r="Q11" s="419"/>
      <c r="R11" s="511" t="s">
        <v>368</v>
      </c>
      <c r="S11" s="417"/>
      <c r="T11" s="478">
        <v>300</v>
      </c>
      <c r="U11" s="747"/>
      <c r="V11" s="570"/>
      <c r="W11" s="320"/>
      <c r="X11" s="571"/>
    </row>
    <row r="12" spans="2:24" ht="17.25" customHeight="1">
      <c r="B12" s="338"/>
      <c r="C12" s="511" t="s">
        <v>365</v>
      </c>
      <c r="D12" s="614" t="s">
        <v>580</v>
      </c>
      <c r="E12" s="478">
        <v>3200</v>
      </c>
      <c r="F12" s="747"/>
      <c r="G12" s="339"/>
      <c r="H12" s="511"/>
      <c r="I12" s="431"/>
      <c r="J12" s="418"/>
      <c r="K12" s="344"/>
      <c r="L12" s="338"/>
      <c r="M12" s="513"/>
      <c r="N12" s="484"/>
      <c r="O12" s="478"/>
      <c r="P12" s="500"/>
      <c r="Q12" s="419"/>
      <c r="R12" s="511" t="s">
        <v>390</v>
      </c>
      <c r="S12" s="417"/>
      <c r="T12" s="478">
        <v>350</v>
      </c>
      <c r="U12" s="747"/>
      <c r="V12" s="570"/>
      <c r="W12" s="320"/>
      <c r="X12" s="571"/>
    </row>
    <row r="13" spans="2:24" ht="17.25" customHeight="1">
      <c r="B13" s="338"/>
      <c r="C13" s="511" t="s">
        <v>376</v>
      </c>
      <c r="D13" s="614" t="s">
        <v>580</v>
      </c>
      <c r="E13" s="478">
        <v>2450</v>
      </c>
      <c r="F13" s="747"/>
      <c r="G13" s="339"/>
      <c r="H13" s="511"/>
      <c r="I13" s="431"/>
      <c r="J13" s="418"/>
      <c r="K13" s="344"/>
      <c r="L13" s="338"/>
      <c r="M13" s="513"/>
      <c r="N13" s="484"/>
      <c r="O13" s="478"/>
      <c r="P13" s="500"/>
      <c r="Q13" s="419"/>
      <c r="R13" s="511" t="s">
        <v>391</v>
      </c>
      <c r="S13" s="417"/>
      <c r="T13" s="478">
        <v>300</v>
      </c>
      <c r="U13" s="747"/>
      <c r="V13" s="570"/>
      <c r="W13" s="320"/>
      <c r="X13" s="571"/>
    </row>
    <row r="14" spans="2:24" ht="17.25" customHeight="1">
      <c r="B14" s="338"/>
      <c r="C14" s="511" t="s">
        <v>377</v>
      </c>
      <c r="D14" s="614" t="s">
        <v>580</v>
      </c>
      <c r="E14" s="478">
        <v>2050</v>
      </c>
      <c r="F14" s="747"/>
      <c r="G14" s="339"/>
      <c r="H14" s="511"/>
      <c r="I14" s="610"/>
      <c r="J14" s="421"/>
      <c r="K14" s="344"/>
      <c r="L14" s="338"/>
      <c r="M14" s="416"/>
      <c r="N14" s="417"/>
      <c r="O14" s="418"/>
      <c r="P14" s="422"/>
      <c r="Q14" s="419"/>
      <c r="R14" s="511" t="s">
        <v>386</v>
      </c>
      <c r="S14" s="417"/>
      <c r="T14" s="478">
        <v>950</v>
      </c>
      <c r="U14" s="747"/>
      <c r="V14" s="570"/>
      <c r="W14" s="320"/>
      <c r="X14" s="571"/>
    </row>
    <row r="15" spans="2:24" ht="17.25" customHeight="1">
      <c r="B15" s="338"/>
      <c r="C15" s="511" t="s">
        <v>378</v>
      </c>
      <c r="D15" s="614" t="s">
        <v>580</v>
      </c>
      <c r="E15" s="478">
        <v>2150</v>
      </c>
      <c r="F15" s="747"/>
      <c r="G15" s="339"/>
      <c r="H15" s="511"/>
      <c r="I15" s="610"/>
      <c r="J15" s="418"/>
      <c r="K15" s="344"/>
      <c r="L15" s="338"/>
      <c r="M15" s="416"/>
      <c r="N15" s="417"/>
      <c r="O15" s="418"/>
      <c r="P15" s="422"/>
      <c r="Q15" s="419"/>
      <c r="R15" s="511" t="s">
        <v>392</v>
      </c>
      <c r="S15" s="417"/>
      <c r="T15" s="478">
        <v>200</v>
      </c>
      <c r="U15" s="747"/>
      <c r="V15" s="570"/>
      <c r="W15" s="320"/>
      <c r="X15" s="571"/>
    </row>
    <row r="16" spans="2:24" ht="17.25" customHeight="1">
      <c r="B16" s="338"/>
      <c r="C16" s="511" t="s">
        <v>566</v>
      </c>
      <c r="D16" s="614" t="s">
        <v>580</v>
      </c>
      <c r="E16" s="478">
        <v>1800</v>
      </c>
      <c r="F16" s="747"/>
      <c r="G16" s="339"/>
      <c r="H16" s="511"/>
      <c r="I16" s="610"/>
      <c r="J16" s="418"/>
      <c r="K16" s="344"/>
      <c r="L16" s="338"/>
      <c r="M16" s="416"/>
      <c r="N16" s="417"/>
      <c r="O16" s="418"/>
      <c r="P16" s="422"/>
      <c r="Q16" s="419"/>
      <c r="R16" s="511" t="s">
        <v>395</v>
      </c>
      <c r="S16" s="417"/>
      <c r="T16" s="478">
        <v>700</v>
      </c>
      <c r="U16" s="747"/>
      <c r="V16" s="570"/>
      <c r="W16" s="320"/>
      <c r="X16" s="571"/>
    </row>
    <row r="17" spans="2:24" ht="17.25" customHeight="1">
      <c r="B17" s="338"/>
      <c r="C17" s="513" t="s">
        <v>366</v>
      </c>
      <c r="D17" s="614" t="s">
        <v>580</v>
      </c>
      <c r="E17" s="478">
        <v>4950</v>
      </c>
      <c r="F17" s="747"/>
      <c r="G17" s="339"/>
      <c r="H17" s="511"/>
      <c r="I17" s="610"/>
      <c r="J17" s="418"/>
      <c r="K17" s="344"/>
      <c r="L17" s="338"/>
      <c r="M17" s="416"/>
      <c r="N17" s="417"/>
      <c r="O17" s="418"/>
      <c r="P17" s="422"/>
      <c r="Q17" s="419"/>
      <c r="R17" s="511" t="s">
        <v>393</v>
      </c>
      <c r="S17" s="417"/>
      <c r="T17" s="478">
        <v>300</v>
      </c>
      <c r="U17" s="747"/>
      <c r="V17" s="570"/>
      <c r="W17" s="320"/>
      <c r="X17" s="571"/>
    </row>
    <row r="18" spans="2:24" ht="17.25" customHeight="1">
      <c r="B18" s="338"/>
      <c r="C18" s="513" t="s">
        <v>567</v>
      </c>
      <c r="D18" s="614" t="s">
        <v>580</v>
      </c>
      <c r="E18" s="478">
        <v>2200</v>
      </c>
      <c r="F18" s="747"/>
      <c r="G18" s="339"/>
      <c r="H18" s="511"/>
      <c r="I18" s="610"/>
      <c r="J18" s="418"/>
      <c r="K18" s="344"/>
      <c r="L18" s="338"/>
      <c r="M18" s="416"/>
      <c r="N18" s="417"/>
      <c r="O18" s="418"/>
      <c r="P18" s="422"/>
      <c r="Q18" s="419"/>
      <c r="R18" s="511" t="s">
        <v>394</v>
      </c>
      <c r="S18" s="417"/>
      <c r="T18" s="478">
        <v>700</v>
      </c>
      <c r="U18" s="747"/>
      <c r="V18" s="570"/>
      <c r="W18" s="320"/>
      <c r="X18" s="571"/>
    </row>
    <row r="19" spans="2:24" ht="17.25" customHeight="1">
      <c r="B19" s="338"/>
      <c r="C19" s="513" t="s">
        <v>620</v>
      </c>
      <c r="D19" s="614" t="s">
        <v>580</v>
      </c>
      <c r="E19" s="478">
        <v>1950</v>
      </c>
      <c r="F19" s="747"/>
      <c r="G19" s="339"/>
      <c r="H19" s="511"/>
      <c r="I19" s="610"/>
      <c r="J19" s="418"/>
      <c r="K19" s="344"/>
      <c r="L19" s="338"/>
      <c r="M19" s="416"/>
      <c r="N19" s="417"/>
      <c r="O19" s="418"/>
      <c r="P19" s="422"/>
      <c r="Q19" s="419"/>
      <c r="R19" s="416"/>
      <c r="S19" s="417"/>
      <c r="T19" s="478"/>
      <c r="U19" s="341"/>
      <c r="V19" s="570"/>
      <c r="W19" s="320"/>
      <c r="X19" s="571"/>
    </row>
    <row r="20" spans="2:24" ht="17.25" customHeight="1">
      <c r="B20" s="338"/>
      <c r="C20" s="513" t="s">
        <v>621</v>
      </c>
      <c r="D20" s="614" t="s">
        <v>580</v>
      </c>
      <c r="E20" s="478">
        <v>5750</v>
      </c>
      <c r="F20" s="747"/>
      <c r="G20" s="339"/>
      <c r="H20" s="416"/>
      <c r="I20" s="610"/>
      <c r="J20" s="418"/>
      <c r="K20" s="344"/>
      <c r="L20" s="338"/>
      <c r="M20" s="416"/>
      <c r="N20" s="417"/>
      <c r="O20" s="418"/>
      <c r="P20" s="422"/>
      <c r="Q20" s="419"/>
      <c r="R20" s="416"/>
      <c r="S20" s="417"/>
      <c r="T20" s="418"/>
      <c r="U20" s="341"/>
      <c r="V20" s="570"/>
      <c r="W20" s="320"/>
      <c r="X20" s="571"/>
    </row>
    <row r="21" spans="2:24" ht="17.25" customHeight="1">
      <c r="B21" s="338"/>
      <c r="C21" s="513" t="s">
        <v>622</v>
      </c>
      <c r="D21" s="614" t="s">
        <v>580</v>
      </c>
      <c r="E21" s="478">
        <v>1100</v>
      </c>
      <c r="F21" s="747"/>
      <c r="G21" s="339"/>
      <c r="H21" s="416"/>
      <c r="I21" s="610"/>
      <c r="J21" s="418"/>
      <c r="K21" s="344"/>
      <c r="L21" s="338"/>
      <c r="M21" s="416"/>
      <c r="N21" s="417"/>
      <c r="O21" s="418"/>
      <c r="P21" s="422"/>
      <c r="Q21" s="419"/>
      <c r="R21" s="416"/>
      <c r="S21" s="417"/>
      <c r="T21" s="418"/>
      <c r="U21" s="341"/>
      <c r="V21" s="570"/>
      <c r="W21" s="320"/>
      <c r="X21" s="571"/>
    </row>
    <row r="22" spans="2:24" ht="17.25" customHeight="1">
      <c r="B22" s="338"/>
      <c r="C22" s="513" t="s">
        <v>623</v>
      </c>
      <c r="D22" s="614" t="s">
        <v>580</v>
      </c>
      <c r="E22" s="478">
        <v>1650</v>
      </c>
      <c r="F22" s="747"/>
      <c r="G22" s="339"/>
      <c r="H22" s="416"/>
      <c r="I22" s="610"/>
      <c r="J22" s="418"/>
      <c r="K22" s="344"/>
      <c r="L22" s="338"/>
      <c r="M22" s="416"/>
      <c r="N22" s="417"/>
      <c r="O22" s="418"/>
      <c r="P22" s="422"/>
      <c r="Q22" s="419"/>
      <c r="R22" s="416"/>
      <c r="S22" s="417"/>
      <c r="T22" s="418"/>
      <c r="U22" s="341"/>
      <c r="V22" s="570"/>
      <c r="W22" s="320"/>
      <c r="X22" s="571"/>
    </row>
    <row r="23" spans="2:24" ht="17.25" customHeight="1">
      <c r="B23" s="338"/>
      <c r="C23" s="513" t="s">
        <v>367</v>
      </c>
      <c r="D23" s="614" t="s">
        <v>580</v>
      </c>
      <c r="E23" s="478">
        <v>1200</v>
      </c>
      <c r="F23" s="747"/>
      <c r="G23" s="339"/>
      <c r="H23" s="511"/>
      <c r="I23" s="610"/>
      <c r="J23" s="418"/>
      <c r="K23" s="344"/>
      <c r="L23" s="338"/>
      <c r="M23" s="416"/>
      <c r="N23" s="417"/>
      <c r="O23" s="418"/>
      <c r="P23" s="422"/>
      <c r="Q23" s="419"/>
      <c r="R23" s="416"/>
      <c r="S23" s="417"/>
      <c r="T23" s="418"/>
      <c r="U23" s="341"/>
      <c r="V23" s="570"/>
      <c r="W23" s="320"/>
      <c r="X23" s="571"/>
    </row>
    <row r="24" spans="2:24" ht="17.25" customHeight="1">
      <c r="B24" s="338"/>
      <c r="C24" s="513" t="s">
        <v>368</v>
      </c>
      <c r="D24" s="614" t="s">
        <v>580</v>
      </c>
      <c r="E24" s="478">
        <v>1700</v>
      </c>
      <c r="F24" s="747"/>
      <c r="G24" s="339"/>
      <c r="H24" s="511"/>
      <c r="I24" s="610"/>
      <c r="J24" s="418"/>
      <c r="K24" s="344"/>
      <c r="L24" s="338"/>
      <c r="M24" s="416"/>
      <c r="N24" s="417"/>
      <c r="O24" s="418"/>
      <c r="P24" s="422"/>
      <c r="Q24" s="419"/>
      <c r="R24" s="416"/>
      <c r="S24" s="417"/>
      <c r="T24" s="418"/>
      <c r="U24" s="341"/>
      <c r="V24" s="570"/>
      <c r="W24" s="320"/>
      <c r="X24" s="571"/>
    </row>
    <row r="25" spans="2:24" ht="17.25" customHeight="1">
      <c r="B25" s="338"/>
      <c r="C25" s="513" t="s">
        <v>369</v>
      </c>
      <c r="D25" s="614" t="s">
        <v>580</v>
      </c>
      <c r="E25" s="478">
        <v>1900</v>
      </c>
      <c r="F25" s="747"/>
      <c r="G25" s="339"/>
      <c r="H25" s="511"/>
      <c r="I25" s="610"/>
      <c r="J25" s="418"/>
      <c r="K25" s="344"/>
      <c r="L25" s="338"/>
      <c r="M25" s="416"/>
      <c r="N25" s="417"/>
      <c r="O25" s="418"/>
      <c r="P25" s="422"/>
      <c r="Q25" s="419"/>
      <c r="R25" s="416"/>
      <c r="S25" s="417"/>
      <c r="T25" s="418"/>
      <c r="U25" s="341"/>
      <c r="V25" s="570"/>
      <c r="W25" s="320"/>
      <c r="X25" s="571"/>
    </row>
    <row r="26" spans="2:24" ht="17.25" customHeight="1">
      <c r="B26" s="338"/>
      <c r="C26" s="513" t="s">
        <v>370</v>
      </c>
      <c r="D26" s="614" t="s">
        <v>580</v>
      </c>
      <c r="E26" s="478">
        <v>1850</v>
      </c>
      <c r="F26" s="747"/>
      <c r="G26" s="339"/>
      <c r="H26" s="511"/>
      <c r="I26" s="610"/>
      <c r="J26" s="418"/>
      <c r="K26" s="344"/>
      <c r="L26" s="338"/>
      <c r="M26" s="416"/>
      <c r="N26" s="417"/>
      <c r="O26" s="418"/>
      <c r="P26" s="422"/>
      <c r="Q26" s="419"/>
      <c r="R26" s="416"/>
      <c r="S26" s="417"/>
      <c r="T26" s="418"/>
      <c r="U26" s="341"/>
      <c r="V26" s="570"/>
      <c r="W26" s="320"/>
      <c r="X26" s="571"/>
    </row>
    <row r="27" spans="2:24" ht="17.25" customHeight="1">
      <c r="B27" s="338"/>
      <c r="C27" s="513" t="s">
        <v>379</v>
      </c>
      <c r="D27" s="614" t="s">
        <v>588</v>
      </c>
      <c r="E27" s="478">
        <v>4150</v>
      </c>
      <c r="F27" s="747"/>
      <c r="G27" s="339"/>
      <c r="H27" s="511"/>
      <c r="I27" s="610"/>
      <c r="J27" s="478"/>
      <c r="K27" s="344"/>
      <c r="L27" s="338"/>
      <c r="M27" s="511"/>
      <c r="N27" s="484"/>
      <c r="O27" s="478"/>
      <c r="P27" s="500"/>
      <c r="Q27" s="501"/>
      <c r="R27" s="475"/>
      <c r="S27" s="484"/>
      <c r="T27" s="478"/>
      <c r="U27" s="341"/>
      <c r="V27" s="570"/>
      <c r="W27" s="320"/>
      <c r="X27" s="571"/>
    </row>
    <row r="28" spans="2:24" ht="17.25" customHeight="1">
      <c r="B28" s="338"/>
      <c r="C28" s="513" t="s">
        <v>371</v>
      </c>
      <c r="D28" s="614" t="s">
        <v>580</v>
      </c>
      <c r="E28" s="478">
        <v>1900</v>
      </c>
      <c r="F28" s="747"/>
      <c r="G28" s="339"/>
      <c r="H28" s="511"/>
      <c r="I28" s="610"/>
      <c r="J28" s="478"/>
      <c r="K28" s="344"/>
      <c r="L28" s="338"/>
      <c r="M28" s="511"/>
      <c r="N28" s="484"/>
      <c r="O28" s="478"/>
      <c r="P28" s="500"/>
      <c r="Q28" s="501"/>
      <c r="R28" s="475"/>
      <c r="S28" s="484"/>
      <c r="T28" s="478"/>
      <c r="U28" s="341"/>
      <c r="V28" s="570"/>
      <c r="W28" s="320"/>
      <c r="X28" s="571"/>
    </row>
    <row r="29" spans="2:24" ht="17.25" customHeight="1">
      <c r="B29" s="338"/>
      <c r="C29" s="513" t="s">
        <v>372</v>
      </c>
      <c r="D29" s="614" t="s">
        <v>580</v>
      </c>
      <c r="E29" s="478">
        <v>1650</v>
      </c>
      <c r="F29" s="747"/>
      <c r="G29" s="339"/>
      <c r="H29" s="511"/>
      <c r="I29" s="610"/>
      <c r="J29" s="478"/>
      <c r="K29" s="344"/>
      <c r="L29" s="338"/>
      <c r="M29" s="475"/>
      <c r="N29" s="484"/>
      <c r="O29" s="478"/>
      <c r="P29" s="500"/>
      <c r="Q29" s="501"/>
      <c r="R29" s="475"/>
      <c r="S29" s="484"/>
      <c r="T29" s="478"/>
      <c r="U29" s="341"/>
      <c r="V29" s="570"/>
      <c r="W29" s="320"/>
      <c r="X29" s="571"/>
    </row>
    <row r="30" spans="2:24" ht="17.25" customHeight="1">
      <c r="B30" s="338"/>
      <c r="C30" s="513" t="s">
        <v>373</v>
      </c>
      <c r="D30" s="614" t="s">
        <v>580</v>
      </c>
      <c r="E30" s="478">
        <v>2850</v>
      </c>
      <c r="F30" s="747"/>
      <c r="G30" s="339"/>
      <c r="H30" s="511"/>
      <c r="I30" s="610"/>
      <c r="J30" s="478"/>
      <c r="K30" s="344"/>
      <c r="L30" s="338"/>
      <c r="M30" s="475"/>
      <c r="N30" s="484"/>
      <c r="O30" s="478"/>
      <c r="P30" s="500"/>
      <c r="Q30" s="501"/>
      <c r="R30" s="475"/>
      <c r="S30" s="484"/>
      <c r="T30" s="478"/>
      <c r="U30" s="341"/>
      <c r="V30" s="570"/>
      <c r="W30" s="320"/>
      <c r="X30" s="571"/>
    </row>
    <row r="31" spans="2:24" ht="17.25" customHeight="1">
      <c r="B31" s="338"/>
      <c r="C31" s="513" t="s">
        <v>374</v>
      </c>
      <c r="D31" s="614" t="s">
        <v>580</v>
      </c>
      <c r="E31" s="478">
        <v>1550</v>
      </c>
      <c r="F31" s="747"/>
      <c r="G31" s="339"/>
      <c r="H31" s="511"/>
      <c r="I31" s="610"/>
      <c r="J31" s="478"/>
      <c r="K31" s="344"/>
      <c r="L31" s="338"/>
      <c r="M31" s="475"/>
      <c r="N31" s="484"/>
      <c r="O31" s="478"/>
      <c r="P31" s="500"/>
      <c r="Q31" s="501"/>
      <c r="R31" s="475"/>
      <c r="S31" s="484"/>
      <c r="T31" s="478"/>
      <c r="U31" s="341"/>
      <c r="V31" s="570"/>
      <c r="W31" s="320"/>
      <c r="X31" s="571"/>
    </row>
    <row r="32" spans="2:24" ht="17.25" customHeight="1">
      <c r="B32" s="338"/>
      <c r="C32" s="513" t="s">
        <v>375</v>
      </c>
      <c r="D32" s="614" t="s">
        <v>580</v>
      </c>
      <c r="E32" s="478">
        <v>2100</v>
      </c>
      <c r="F32" s="747"/>
      <c r="G32" s="339"/>
      <c r="H32" s="511"/>
      <c r="I32" s="610"/>
      <c r="J32" s="478"/>
      <c r="K32" s="344"/>
      <c r="L32" s="338"/>
      <c r="M32" s="475"/>
      <c r="N32" s="502"/>
      <c r="O32" s="478"/>
      <c r="P32" s="500"/>
      <c r="Q32" s="501"/>
      <c r="R32" s="475"/>
      <c r="S32" s="484"/>
      <c r="T32" s="478"/>
      <c r="U32" s="341"/>
      <c r="V32" s="570"/>
      <c r="W32" s="320"/>
      <c r="X32" s="571"/>
    </row>
    <row r="33" spans="2:24" ht="17.25" customHeight="1">
      <c r="B33" s="338"/>
      <c r="C33" s="513" t="s">
        <v>638</v>
      </c>
      <c r="D33" s="614" t="s">
        <v>580</v>
      </c>
      <c r="E33" s="478">
        <v>5750</v>
      </c>
      <c r="F33" s="747"/>
      <c r="G33" s="339"/>
      <c r="H33" s="511"/>
      <c r="I33" s="610"/>
      <c r="J33" s="478"/>
      <c r="K33" s="344"/>
      <c r="L33" s="338"/>
      <c r="M33" s="475"/>
      <c r="N33" s="484"/>
      <c r="O33" s="478"/>
      <c r="P33" s="500"/>
      <c r="Q33" s="501"/>
      <c r="R33" s="475"/>
      <c r="S33" s="484"/>
      <c r="T33" s="478"/>
      <c r="U33" s="341"/>
      <c r="V33" s="570"/>
      <c r="W33" s="320"/>
      <c r="X33" s="571"/>
    </row>
    <row r="34" spans="2:24" ht="17.25" customHeight="1">
      <c r="B34" s="338"/>
      <c r="C34" s="513" t="s">
        <v>380</v>
      </c>
      <c r="D34" s="614" t="s">
        <v>580</v>
      </c>
      <c r="E34" s="478">
        <v>1400</v>
      </c>
      <c r="F34" s="747"/>
      <c r="G34" s="339"/>
      <c r="H34" s="511"/>
      <c r="I34" s="610"/>
      <c r="J34" s="478"/>
      <c r="K34" s="344"/>
      <c r="L34" s="338"/>
      <c r="M34" s="475"/>
      <c r="N34" s="484"/>
      <c r="O34" s="478"/>
      <c r="P34" s="500"/>
      <c r="Q34" s="501"/>
      <c r="R34" s="475"/>
      <c r="S34" s="484"/>
      <c r="T34" s="478"/>
      <c r="U34" s="341"/>
      <c r="V34" s="570"/>
      <c r="W34" s="320"/>
      <c r="X34" s="571"/>
    </row>
    <row r="35" spans="2:24" ht="17.25" customHeight="1">
      <c r="B35" s="338"/>
      <c r="C35" s="513" t="s">
        <v>381</v>
      </c>
      <c r="D35" s="614" t="s">
        <v>580</v>
      </c>
      <c r="E35" s="478">
        <v>1800</v>
      </c>
      <c r="F35" s="747"/>
      <c r="G35" s="339"/>
      <c r="H35" s="511"/>
      <c r="I35" s="610"/>
      <c r="J35" s="478"/>
      <c r="K35" s="344"/>
      <c r="L35" s="338"/>
      <c r="M35" s="475"/>
      <c r="N35" s="484"/>
      <c r="O35" s="478"/>
      <c r="P35" s="500"/>
      <c r="Q35" s="501"/>
      <c r="R35" s="475"/>
      <c r="S35" s="484"/>
      <c r="T35" s="478"/>
      <c r="U35" s="341"/>
      <c r="V35" s="570"/>
      <c r="W35" s="320"/>
      <c r="X35" s="571"/>
    </row>
    <row r="36" spans="2:24" ht="17.25" customHeight="1">
      <c r="B36" s="383"/>
      <c r="C36" s="537" t="s">
        <v>382</v>
      </c>
      <c r="D36" s="615" t="s">
        <v>588</v>
      </c>
      <c r="E36" s="518">
        <v>1950</v>
      </c>
      <c r="F36" s="763"/>
      <c r="G36" s="384"/>
      <c r="H36" s="537"/>
      <c r="I36" s="633"/>
      <c r="J36" s="764"/>
      <c r="K36" s="550"/>
      <c r="L36" s="383"/>
      <c r="M36" s="537"/>
      <c r="N36" s="765"/>
      <c r="O36" s="518"/>
      <c r="P36" s="766"/>
      <c r="Q36" s="767"/>
      <c r="R36" s="495"/>
      <c r="S36" s="765"/>
      <c r="T36" s="518"/>
      <c r="U36" s="385"/>
      <c r="V36" s="570"/>
      <c r="W36" s="320"/>
      <c r="X36" s="571"/>
    </row>
    <row r="37" spans="2:24" ht="18" customHeight="1">
      <c r="B37" s="891" t="s">
        <v>3</v>
      </c>
      <c r="C37" s="911"/>
      <c r="D37" s="911"/>
      <c r="E37" s="355">
        <f>SUM(E6:E36)</f>
        <v>69950</v>
      </c>
      <c r="F37" s="335">
        <f>SUM(F6:F36)</f>
        <v>0</v>
      </c>
      <c r="G37" s="911" t="s">
        <v>3</v>
      </c>
      <c r="H37" s="911"/>
      <c r="I37" s="911"/>
      <c r="J37" s="355">
        <f>SUM(J6:J36)</f>
        <v>0</v>
      </c>
      <c r="K37" s="298">
        <f>SUM(K6:K36)</f>
        <v>0</v>
      </c>
      <c r="L37" s="891" t="s">
        <v>3</v>
      </c>
      <c r="M37" s="911"/>
      <c r="N37" s="911"/>
      <c r="O37" s="355">
        <f>SUM(O6:O36)</f>
        <v>6150</v>
      </c>
      <c r="P37" s="335">
        <f>SUM(P6:P36)</f>
        <v>0</v>
      </c>
      <c r="Q37" s="911" t="s">
        <v>3</v>
      </c>
      <c r="R37" s="911"/>
      <c r="S37" s="911"/>
      <c r="T37" s="355">
        <f>SUM(T6:T36)</f>
        <v>6600</v>
      </c>
      <c r="U37" s="335">
        <f>SUM(U6:U36)</f>
        <v>0</v>
      </c>
      <c r="V37" s="572"/>
      <c r="W37" s="373"/>
      <c r="X37" s="573"/>
    </row>
    <row r="38" spans="2:30" s="4" customFormat="1" ht="13.5" customHeight="1">
      <c r="B38" s="229" t="s">
        <v>778</v>
      </c>
      <c r="C38" s="169"/>
      <c r="D38" s="1"/>
      <c r="E38" s="756"/>
      <c r="F38" s="757"/>
      <c r="G38" s="1"/>
      <c r="H38" s="1"/>
      <c r="I38" s="1"/>
      <c r="J38" s="756"/>
      <c r="K38" s="758"/>
      <c r="L38" s="1"/>
      <c r="M38" s="1"/>
      <c r="N38" s="1"/>
      <c r="O38" s="756"/>
      <c r="P38" s="759"/>
      <c r="Q38" s="1"/>
      <c r="R38" s="1"/>
      <c r="S38" s="1"/>
      <c r="T38" s="756"/>
      <c r="U38" s="758"/>
      <c r="V38" s="1"/>
      <c r="W38" s="1"/>
      <c r="X38" s="1"/>
      <c r="Y38" s="756"/>
      <c r="Z38" s="759"/>
      <c r="AA38" s="761"/>
      <c r="AB38" s="762"/>
      <c r="AC38" s="755"/>
      <c r="AD38" s="761"/>
    </row>
    <row r="39" spans="2:29" s="4" customFormat="1" ht="14.25" customHeight="1">
      <c r="B39" s="879" t="s">
        <v>780</v>
      </c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727"/>
      <c r="Z39" s="727"/>
      <c r="AA39" s="727"/>
      <c r="AB39" s="727"/>
      <c r="AC39" s="727"/>
    </row>
    <row r="40" spans="2:29" s="4" customFormat="1" ht="14.25" customHeight="1">
      <c r="B40" s="879" t="s">
        <v>776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727"/>
      <c r="Z40" s="727"/>
      <c r="AA40" s="727"/>
      <c r="AB40" s="727"/>
      <c r="AC40" s="727"/>
    </row>
    <row r="41" spans="2:29" s="4" customFormat="1" ht="13.5">
      <c r="B41" s="879" t="s">
        <v>777</v>
      </c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727"/>
      <c r="Z41" s="727"/>
      <c r="AA41" s="727"/>
      <c r="AB41" s="727"/>
      <c r="AC41" s="727"/>
    </row>
    <row r="42" spans="2:26" s="4" customFormat="1" ht="8.25" customHeight="1">
      <c r="B42" s="229"/>
      <c r="C42" s="1"/>
      <c r="D42" s="1"/>
      <c r="E42" s="756"/>
      <c r="F42" s="757"/>
      <c r="G42" s="1"/>
      <c r="H42" s="1"/>
      <c r="I42" s="1"/>
      <c r="J42" s="756"/>
      <c r="K42" s="758"/>
      <c r="L42" s="1"/>
      <c r="M42" s="1"/>
      <c r="N42" s="1"/>
      <c r="O42" s="756"/>
      <c r="P42" s="759"/>
      <c r="Q42" s="1"/>
      <c r="R42" s="1"/>
      <c r="S42" s="1"/>
      <c r="T42" s="756"/>
      <c r="U42" s="758"/>
      <c r="V42" s="1"/>
      <c r="W42" s="1"/>
      <c r="X42" s="1"/>
      <c r="Y42" s="756"/>
      <c r="Z42" s="759"/>
    </row>
    <row r="43" spans="2:24" ht="18" customHeight="1">
      <c r="B43" s="319" t="s">
        <v>630</v>
      </c>
      <c r="C43" s="320"/>
      <c r="E43" s="320"/>
      <c r="F43" s="320"/>
      <c r="J43" s="320"/>
      <c r="K43" s="320"/>
      <c r="M43" s="320"/>
      <c r="O43" s="320"/>
      <c r="P43" s="320"/>
      <c r="R43" s="321"/>
      <c r="T43" s="326"/>
      <c r="U43" s="327"/>
      <c r="W43" s="852" t="str">
        <f>'三河集計表'!O31</f>
        <v>（2020年8月現在）</v>
      </c>
      <c r="X43" s="853"/>
    </row>
    <row r="44" ht="11.25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B37:D37"/>
    <mergeCell ref="G37:I37"/>
    <mergeCell ref="L37:N37"/>
    <mergeCell ref="Q37:S37"/>
    <mergeCell ref="V5:X5"/>
    <mergeCell ref="W43:X43"/>
    <mergeCell ref="B39:X39"/>
    <mergeCell ref="B40:X40"/>
    <mergeCell ref="B41:X41"/>
  </mergeCells>
  <conditionalFormatting sqref="F6">
    <cfRule type="expression" priority="52" dxfId="0" stopIfTrue="1">
      <formula>F6&gt;E6</formula>
    </cfRule>
  </conditionalFormatting>
  <conditionalFormatting sqref="F7">
    <cfRule type="expression" priority="51" dxfId="0" stopIfTrue="1">
      <formula>F7&gt;E7</formula>
    </cfRule>
  </conditionalFormatting>
  <conditionalFormatting sqref="F8">
    <cfRule type="expression" priority="50" dxfId="0" stopIfTrue="1">
      <formula>F8&gt;E8</formula>
    </cfRule>
  </conditionalFormatting>
  <conditionalFormatting sqref="F9">
    <cfRule type="expression" priority="49" dxfId="0" stopIfTrue="1">
      <formula>F9&gt;E9</formula>
    </cfRule>
  </conditionalFormatting>
  <conditionalFormatting sqref="F10">
    <cfRule type="expression" priority="48" dxfId="0" stopIfTrue="1">
      <formula>F10&gt;E10</formula>
    </cfRule>
  </conditionalFormatting>
  <conditionalFormatting sqref="F11">
    <cfRule type="expression" priority="47" dxfId="0" stopIfTrue="1">
      <formula>F11&gt;E11</formula>
    </cfRule>
  </conditionalFormatting>
  <conditionalFormatting sqref="F12">
    <cfRule type="expression" priority="46" dxfId="0" stopIfTrue="1">
      <formula>F12&gt;E12</formula>
    </cfRule>
  </conditionalFormatting>
  <conditionalFormatting sqref="F13">
    <cfRule type="expression" priority="45" dxfId="0" stopIfTrue="1">
      <formula>F13&gt;E13</formula>
    </cfRule>
  </conditionalFormatting>
  <conditionalFormatting sqref="F14">
    <cfRule type="expression" priority="44" dxfId="0" stopIfTrue="1">
      <formula>F14&gt;E14</formula>
    </cfRule>
  </conditionalFormatting>
  <conditionalFormatting sqref="F15">
    <cfRule type="expression" priority="43" dxfId="0" stopIfTrue="1">
      <formula>F15&gt;E15</formula>
    </cfRule>
  </conditionalFormatting>
  <conditionalFormatting sqref="F16">
    <cfRule type="expression" priority="42" dxfId="0" stopIfTrue="1">
      <formula>F16&gt;E16</formula>
    </cfRule>
  </conditionalFormatting>
  <conditionalFormatting sqref="F17">
    <cfRule type="expression" priority="41" dxfId="0" stopIfTrue="1">
      <formula>F17&gt;E17</formula>
    </cfRule>
  </conditionalFormatting>
  <conditionalFormatting sqref="F18">
    <cfRule type="expression" priority="40" dxfId="0" stopIfTrue="1">
      <formula>F18&gt;E18</formula>
    </cfRule>
  </conditionalFormatting>
  <conditionalFormatting sqref="F19">
    <cfRule type="expression" priority="39" dxfId="0" stopIfTrue="1">
      <formula>F19&gt;E19</formula>
    </cfRule>
  </conditionalFormatting>
  <conditionalFormatting sqref="F20">
    <cfRule type="expression" priority="38" dxfId="0" stopIfTrue="1">
      <formula>F20&gt;E20</formula>
    </cfRule>
  </conditionalFormatting>
  <conditionalFormatting sqref="F21">
    <cfRule type="expression" priority="37" dxfId="0" stopIfTrue="1">
      <formula>F21&gt;E21</formula>
    </cfRule>
  </conditionalFormatting>
  <conditionalFormatting sqref="F22">
    <cfRule type="expression" priority="36" dxfId="0" stopIfTrue="1">
      <formula>F22&gt;E22</formula>
    </cfRule>
  </conditionalFormatting>
  <conditionalFormatting sqref="F23">
    <cfRule type="expression" priority="35" dxfId="0" stopIfTrue="1">
      <formula>F23&gt;E23</formula>
    </cfRule>
  </conditionalFormatting>
  <conditionalFormatting sqref="F24">
    <cfRule type="expression" priority="34" dxfId="0" stopIfTrue="1">
      <formula>F24&gt;E24</formula>
    </cfRule>
  </conditionalFormatting>
  <conditionalFormatting sqref="F25">
    <cfRule type="expression" priority="33" dxfId="0" stopIfTrue="1">
      <formula>F25&gt;E25</formula>
    </cfRule>
  </conditionalFormatting>
  <conditionalFormatting sqref="F26">
    <cfRule type="expression" priority="32" dxfId="0" stopIfTrue="1">
      <formula>F26&gt;E26</formula>
    </cfRule>
  </conditionalFormatting>
  <conditionalFormatting sqref="F27">
    <cfRule type="expression" priority="28" dxfId="0" stopIfTrue="1">
      <formula>F27&gt;E27</formula>
    </cfRule>
  </conditionalFormatting>
  <conditionalFormatting sqref="F28">
    <cfRule type="expression" priority="27" dxfId="0" stopIfTrue="1">
      <formula>F28&gt;E28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F33">
    <cfRule type="expression" priority="22" dxfId="0" stopIfTrue="1">
      <formula>F33&gt;E33</formula>
    </cfRule>
  </conditionalFormatting>
  <conditionalFormatting sqref="F34">
    <cfRule type="expression" priority="21" dxfId="0" stopIfTrue="1">
      <formula>F34&gt;E34</formula>
    </cfRule>
  </conditionalFormatting>
  <conditionalFormatting sqref="F35">
    <cfRule type="expression" priority="19" dxfId="0" stopIfTrue="1">
      <formula>F35&gt;E35</formula>
    </cfRule>
  </conditionalFormatting>
  <conditionalFormatting sqref="F36">
    <cfRule type="expression" priority="18" dxfId="0" stopIfTrue="1">
      <formula>F36&gt;E36</formula>
    </cfRule>
  </conditionalFormatting>
  <conditionalFormatting sqref="P6">
    <cfRule type="expression" priority="17" dxfId="0" stopIfTrue="1">
      <formula>P6&gt;O6</formula>
    </cfRule>
  </conditionalFormatting>
  <conditionalFormatting sqref="P7">
    <cfRule type="expression" priority="16" dxfId="0" stopIfTrue="1">
      <formula>P7&gt;O7</formula>
    </cfRule>
  </conditionalFormatting>
  <conditionalFormatting sqref="P8">
    <cfRule type="expression" priority="15" dxfId="0" stopIfTrue="1">
      <formula>P8&gt;O8</formula>
    </cfRule>
  </conditionalFormatting>
  <conditionalFormatting sqref="P9">
    <cfRule type="expression" priority="14" dxfId="0" stopIfTrue="1">
      <formula>P9&gt;O9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8">
    <cfRule type="expression" priority="11" dxfId="0" stopIfTrue="1">
      <formula>U8&gt;T8</formula>
    </cfRule>
  </conditionalFormatting>
  <conditionalFormatting sqref="U9">
    <cfRule type="expression" priority="10" dxfId="0" stopIfTrue="1">
      <formula>U9&gt;T9</formula>
    </cfRule>
  </conditionalFormatting>
  <conditionalFormatting sqref="U10">
    <cfRule type="expression" priority="9" dxfId="0" stopIfTrue="1">
      <formula>U10&gt;T10</formula>
    </cfRule>
  </conditionalFormatting>
  <conditionalFormatting sqref="U11">
    <cfRule type="expression" priority="8" dxfId="0" stopIfTrue="1">
      <formula>U11&gt;T11</formula>
    </cfRule>
  </conditionalFormatting>
  <conditionalFormatting sqref="U12">
    <cfRule type="expression" priority="7" dxfId="0" stopIfTrue="1">
      <formula>U12&gt;T12</formula>
    </cfRule>
  </conditionalFormatting>
  <conditionalFormatting sqref="U13">
    <cfRule type="expression" priority="6" dxfId="0" stopIfTrue="1">
      <formula>U13&gt;T13</formula>
    </cfRule>
  </conditionalFormatting>
  <conditionalFormatting sqref="U14">
    <cfRule type="expression" priority="5" dxfId="0" stopIfTrue="1">
      <formula>U14&gt;T14</formula>
    </cfRule>
  </conditionalFormatting>
  <conditionalFormatting sqref="U15">
    <cfRule type="expression" priority="4" dxfId="0" stopIfTrue="1">
      <formula>U15&gt;T15</formula>
    </cfRule>
  </conditionalFormatting>
  <conditionalFormatting sqref="U16">
    <cfRule type="expression" priority="3" dxfId="0" stopIfTrue="1">
      <formula>U16&gt;T16</formula>
    </cfRule>
  </conditionalFormatting>
  <conditionalFormatting sqref="U17">
    <cfRule type="expression" priority="2" dxfId="0" stopIfTrue="1">
      <formula>U17&gt;T17</formula>
    </cfRule>
  </conditionalFormatting>
  <conditionalFormatting sqref="U18">
    <cfRule type="expression" priority="1" dxfId="0" stopIfTrue="1">
      <formula>U18&gt;T18</formula>
    </cfRule>
  </conditionalFormatting>
  <dataValidations count="4">
    <dataValidation operator="lessThanOrEqual" allowBlank="1" showInputMessage="1" showErrorMessage="1" sqref="N36 M34:N35 O14:O36 T19:T36 J11:J13 S6:S36 R19:R36 M14:M26 M29:M33 I14:I36 N6:N33 J15:J35 H20:H22 P10:P36 B38:B42 C42:Z42 C38:Z38"/>
    <dataValidation type="whole" operator="lessThanOrEqual" allowBlank="1" showInputMessage="1" showErrorMessage="1" sqref="Q6:Q36">
      <formula1>O6</formula1>
    </dataValidation>
    <dataValidation type="custom" allowBlank="1" showInputMessage="1" showErrorMessage="1" sqref="K6:K7">
      <formula1>AND(K6&lt;=J6,MOD(K6,50)=0)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P6:P9 F6:F36 U6:U18">
      <formula1>AND(P6&lt;=O6,MOD(P6,50)=0)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33"/>
  <sheetViews>
    <sheetView showGridLines="0" showZeros="0" zoomScale="68" zoomScaleNormal="68" zoomScalePageLayoutView="0" workbookViewId="0" topLeftCell="A1">
      <selection activeCell="F6" sqref="F6"/>
    </sheetView>
  </sheetViews>
  <sheetFormatPr defaultColWidth="9.00390625" defaultRowHeight="13.5"/>
  <cols>
    <col min="1" max="1" width="1.4921875" style="319" customWidth="1"/>
    <col min="2" max="2" width="3.125" style="319" customWidth="1"/>
    <col min="3" max="3" width="13.125" style="319" customWidth="1"/>
    <col min="4" max="4" width="4.75390625" style="319" customWidth="1"/>
    <col min="5" max="5" width="8.125" style="319" customWidth="1"/>
    <col min="6" max="6" width="9.75390625" style="319" customWidth="1"/>
    <col min="7" max="7" width="0.74609375" style="319" customWidth="1"/>
    <col min="8" max="8" width="13.25390625" style="319" customWidth="1"/>
    <col min="9" max="9" width="4.625" style="319" bestFit="1" customWidth="1"/>
    <col min="10" max="10" width="7.75390625" style="319" customWidth="1"/>
    <col min="11" max="11" width="8.625" style="319" customWidth="1"/>
    <col min="12" max="12" width="0.875" style="319" customWidth="1"/>
    <col min="13" max="13" width="13.125" style="319" customWidth="1"/>
    <col min="14" max="14" width="5.125" style="319" bestFit="1" customWidth="1"/>
    <col min="15" max="15" width="7.75390625" style="319" customWidth="1"/>
    <col min="16" max="16" width="8.625" style="319" customWidth="1"/>
    <col min="17" max="17" width="1.00390625" style="319" customWidth="1"/>
    <col min="18" max="18" width="13.25390625" style="319" customWidth="1"/>
    <col min="19" max="19" width="4.875" style="319" customWidth="1"/>
    <col min="20" max="20" width="7.75390625" style="319" customWidth="1"/>
    <col min="21" max="21" width="8.625" style="319" customWidth="1"/>
    <col min="22" max="22" width="0.74609375" style="319" customWidth="1"/>
    <col min="23" max="23" width="21.25390625" style="319" customWidth="1"/>
    <col min="24" max="24" width="8.875" style="319" customWidth="1"/>
    <col min="25" max="25" width="0.875" style="319" customWidth="1"/>
    <col min="26" max="16384" width="9.00390625" style="319" customWidth="1"/>
  </cols>
  <sheetData>
    <row r="1" spans="7:150" ht="9" customHeight="1">
      <c r="G1" s="320"/>
      <c r="H1" s="320"/>
      <c r="I1" s="320"/>
      <c r="J1" s="321"/>
      <c r="K1" s="321"/>
      <c r="L1" s="320"/>
      <c r="M1" s="320"/>
      <c r="N1" s="320"/>
      <c r="O1" s="321"/>
      <c r="P1" s="321"/>
      <c r="Q1" s="320"/>
      <c r="R1" s="321"/>
      <c r="S1" s="320"/>
      <c r="T1" s="321"/>
      <c r="U1" s="321"/>
      <c r="V1" s="320"/>
      <c r="W1" s="321"/>
      <c r="X1" s="321"/>
      <c r="ET1" s="320"/>
    </row>
    <row r="2" spans="2:150" ht="33" customHeight="1">
      <c r="B2" s="164" t="s">
        <v>273</v>
      </c>
      <c r="C2" s="164"/>
      <c r="D2" s="164"/>
      <c r="E2" s="891" t="s">
        <v>6</v>
      </c>
      <c r="F2" s="892"/>
      <c r="G2" s="898">
        <f>'三河集計表'!E3</f>
        <v>0</v>
      </c>
      <c r="H2" s="898"/>
      <c r="I2" s="898"/>
      <c r="J2" s="898"/>
      <c r="K2" s="898"/>
      <c r="L2" s="898"/>
      <c r="M2" s="893" t="s">
        <v>7</v>
      </c>
      <c r="N2" s="894"/>
      <c r="O2" s="895">
        <f>'三河集計表'!J3</f>
        <v>0</v>
      </c>
      <c r="P2" s="896"/>
      <c r="Q2" s="896"/>
      <c r="R2" s="896"/>
      <c r="S2" s="897"/>
      <c r="T2" s="891" t="s">
        <v>8</v>
      </c>
      <c r="U2" s="892"/>
      <c r="V2" s="898">
        <f>'三河集計表'!N3</f>
        <v>0</v>
      </c>
      <c r="W2" s="898"/>
      <c r="X2" s="899"/>
      <c r="ET2" s="320"/>
    </row>
    <row r="3" spans="1:24" ht="33" customHeight="1">
      <c r="A3" s="320"/>
      <c r="B3" s="330"/>
      <c r="C3" s="330"/>
      <c r="D3" s="330"/>
      <c r="E3" s="886" t="s">
        <v>9</v>
      </c>
      <c r="F3" s="887"/>
      <c r="G3" s="890">
        <f>'三河集計表'!E4</f>
        <v>0</v>
      </c>
      <c r="H3" s="890"/>
      <c r="I3" s="890"/>
      <c r="J3" s="890"/>
      <c r="K3" s="890"/>
      <c r="L3" s="890"/>
      <c r="M3" s="906" t="s">
        <v>10</v>
      </c>
      <c r="N3" s="907"/>
      <c r="O3" s="908">
        <f>'三河集計表'!J4</f>
        <v>0</v>
      </c>
      <c r="P3" s="909"/>
      <c r="Q3" s="909"/>
      <c r="R3" s="909"/>
      <c r="S3" s="910"/>
      <c r="T3" s="886" t="s">
        <v>11</v>
      </c>
      <c r="U3" s="887"/>
      <c r="V3" s="888">
        <f>SUM(O4+O20)</f>
        <v>0</v>
      </c>
      <c r="W3" s="889"/>
      <c r="X3" s="347" t="s">
        <v>2</v>
      </c>
    </row>
    <row r="4" spans="2:47" ht="32.25" customHeight="1">
      <c r="B4" s="320"/>
      <c r="C4" s="900" t="s">
        <v>406</v>
      </c>
      <c r="D4" s="900"/>
      <c r="E4" s="900"/>
      <c r="F4" s="901" t="s">
        <v>17</v>
      </c>
      <c r="G4" s="901"/>
      <c r="H4" s="902">
        <f>SUM(E19+J19+O19+T19)</f>
        <v>11400</v>
      </c>
      <c r="I4" s="901"/>
      <c r="J4" s="161" t="s">
        <v>2</v>
      </c>
      <c r="K4" s="161" t="s">
        <v>275</v>
      </c>
      <c r="L4" s="162"/>
      <c r="M4" s="163" t="s">
        <v>274</v>
      </c>
      <c r="N4" s="162"/>
      <c r="O4" s="903">
        <f>SUM(F19+K19+P19+U19)</f>
        <v>0</v>
      </c>
      <c r="P4" s="904"/>
      <c r="Q4" s="905" t="s">
        <v>2</v>
      </c>
      <c r="R4" s="905"/>
      <c r="S4" s="320"/>
      <c r="T4" s="327"/>
      <c r="U4" s="327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</row>
    <row r="5" spans="2:24" ht="18.75" customHeight="1">
      <c r="B5" s="891" t="s">
        <v>278</v>
      </c>
      <c r="C5" s="911"/>
      <c r="D5" s="911"/>
      <c r="E5" s="911"/>
      <c r="F5" s="343" t="s">
        <v>276</v>
      </c>
      <c r="G5" s="911" t="s">
        <v>279</v>
      </c>
      <c r="H5" s="911"/>
      <c r="I5" s="911"/>
      <c r="J5" s="911"/>
      <c r="K5" s="350" t="s">
        <v>276</v>
      </c>
      <c r="L5" s="891" t="s">
        <v>280</v>
      </c>
      <c r="M5" s="911"/>
      <c r="N5" s="911"/>
      <c r="O5" s="912"/>
      <c r="P5" s="325" t="s">
        <v>276</v>
      </c>
      <c r="Q5" s="891" t="s">
        <v>277</v>
      </c>
      <c r="R5" s="911"/>
      <c r="S5" s="911"/>
      <c r="T5" s="912"/>
      <c r="U5" s="325" t="s">
        <v>276</v>
      </c>
      <c r="V5" s="891" t="s">
        <v>581</v>
      </c>
      <c r="W5" s="911"/>
      <c r="X5" s="892"/>
    </row>
    <row r="6" spans="2:24" ht="18.75" customHeight="1">
      <c r="B6" s="334"/>
      <c r="C6" s="506" t="s">
        <v>396</v>
      </c>
      <c r="D6" s="611" t="s">
        <v>589</v>
      </c>
      <c r="E6" s="784">
        <v>2150</v>
      </c>
      <c r="F6" s="746"/>
      <c r="G6" s="321"/>
      <c r="H6" s="506"/>
      <c r="I6" s="612"/>
      <c r="J6" s="492"/>
      <c r="K6" s="442"/>
      <c r="L6" s="348"/>
      <c r="M6" s="506"/>
      <c r="N6" s="612"/>
      <c r="O6" s="489"/>
      <c r="P6" s="356"/>
      <c r="Q6" s="334"/>
      <c r="R6" s="511" t="s">
        <v>407</v>
      </c>
      <c r="S6" s="339"/>
      <c r="T6" s="359">
        <v>400</v>
      </c>
      <c r="U6" s="746"/>
      <c r="V6" s="570"/>
      <c r="W6" s="320"/>
      <c r="X6" s="571"/>
    </row>
    <row r="7" spans="2:24" ht="18.75" customHeight="1">
      <c r="B7" s="338"/>
      <c r="C7" s="513" t="s">
        <v>397</v>
      </c>
      <c r="D7" s="614" t="s">
        <v>589</v>
      </c>
      <c r="E7" s="604">
        <v>1900</v>
      </c>
      <c r="F7" s="747"/>
      <c r="G7" s="339"/>
      <c r="H7" s="511"/>
      <c r="I7" s="613"/>
      <c r="J7" s="430"/>
      <c r="K7" s="371"/>
      <c r="L7" s="338"/>
      <c r="M7" s="511"/>
      <c r="N7" s="613"/>
      <c r="O7" s="418"/>
      <c r="P7" s="341"/>
      <c r="Q7" s="338"/>
      <c r="R7" s="511"/>
      <c r="S7" s="339"/>
      <c r="T7" s="418"/>
      <c r="U7" s="341"/>
      <c r="V7" s="570"/>
      <c r="W7" s="320"/>
      <c r="X7" s="571"/>
    </row>
    <row r="8" spans="2:24" ht="18.75" customHeight="1">
      <c r="B8" s="338"/>
      <c r="C8" s="513" t="s">
        <v>398</v>
      </c>
      <c r="D8" s="614" t="s">
        <v>589</v>
      </c>
      <c r="E8" s="604">
        <v>850</v>
      </c>
      <c r="F8" s="747"/>
      <c r="G8" s="339"/>
      <c r="H8" s="511"/>
      <c r="I8" s="613"/>
      <c r="J8" s="430"/>
      <c r="K8" s="371"/>
      <c r="L8" s="338"/>
      <c r="M8" s="511"/>
      <c r="N8" s="613"/>
      <c r="O8" s="418"/>
      <c r="P8" s="341"/>
      <c r="Q8" s="338"/>
      <c r="R8" s="358"/>
      <c r="S8" s="339"/>
      <c r="T8" s="359"/>
      <c r="U8" s="341"/>
      <c r="V8" s="570"/>
      <c r="W8" s="320"/>
      <c r="X8" s="571"/>
    </row>
    <row r="9" spans="2:24" ht="18.75" customHeight="1">
      <c r="B9" s="338"/>
      <c r="C9" s="513" t="s">
        <v>399</v>
      </c>
      <c r="D9" s="614" t="s">
        <v>589</v>
      </c>
      <c r="E9" s="604">
        <v>2400</v>
      </c>
      <c r="F9" s="747"/>
      <c r="G9" s="339"/>
      <c r="H9" s="511"/>
      <c r="I9" s="613"/>
      <c r="J9" s="445"/>
      <c r="K9" s="371"/>
      <c r="L9" s="338"/>
      <c r="M9" s="511"/>
      <c r="N9" s="613"/>
      <c r="O9" s="418"/>
      <c r="P9" s="341"/>
      <c r="Q9" s="338"/>
      <c r="R9" s="340"/>
      <c r="S9" s="339"/>
      <c r="T9" s="345"/>
      <c r="U9" s="341"/>
      <c r="V9" s="570"/>
      <c r="W9" s="320"/>
      <c r="X9" s="571"/>
    </row>
    <row r="10" spans="2:24" ht="18.75" customHeight="1">
      <c r="B10" s="338"/>
      <c r="C10" s="513" t="s">
        <v>400</v>
      </c>
      <c r="D10" s="614" t="s">
        <v>589</v>
      </c>
      <c r="E10" s="604">
        <v>1150</v>
      </c>
      <c r="F10" s="747"/>
      <c r="G10" s="339"/>
      <c r="H10" s="511"/>
      <c r="I10" s="613"/>
      <c r="J10" s="445"/>
      <c r="K10" s="371"/>
      <c r="L10" s="338"/>
      <c r="M10" s="511"/>
      <c r="N10" s="613"/>
      <c r="O10" s="418"/>
      <c r="P10" s="341"/>
      <c r="Q10" s="338"/>
      <c r="R10" s="513"/>
      <c r="S10" s="339"/>
      <c r="T10" s="359"/>
      <c r="U10" s="565"/>
      <c r="V10" s="570"/>
      <c r="W10" s="320"/>
      <c r="X10" s="571"/>
    </row>
    <row r="11" spans="2:24" ht="18.75" customHeight="1">
      <c r="B11" s="338"/>
      <c r="C11" s="513" t="s">
        <v>639</v>
      </c>
      <c r="D11" s="614" t="s">
        <v>589</v>
      </c>
      <c r="E11" s="604">
        <v>500</v>
      </c>
      <c r="F11" s="747"/>
      <c r="G11" s="339"/>
      <c r="H11" s="511"/>
      <c r="I11" s="613"/>
      <c r="J11" s="445"/>
      <c r="K11" s="371"/>
      <c r="L11" s="338"/>
      <c r="M11" s="511"/>
      <c r="N11" s="613"/>
      <c r="O11" s="432"/>
      <c r="P11" s="341"/>
      <c r="Q11" s="338"/>
      <c r="R11" s="340"/>
      <c r="S11" s="339"/>
      <c r="T11" s="345"/>
      <c r="U11" s="341"/>
      <c r="V11" s="570"/>
      <c r="W11" s="320"/>
      <c r="X11" s="571"/>
    </row>
    <row r="12" spans="2:24" ht="18.75" customHeight="1">
      <c r="B12" s="577" t="s">
        <v>584</v>
      </c>
      <c r="C12" s="513" t="s">
        <v>401</v>
      </c>
      <c r="D12" s="614" t="s">
        <v>292</v>
      </c>
      <c r="E12" s="604">
        <v>200</v>
      </c>
      <c r="F12" s="747"/>
      <c r="G12" s="339"/>
      <c r="H12" s="511"/>
      <c r="I12" s="613"/>
      <c r="J12" s="445"/>
      <c r="K12" s="371"/>
      <c r="L12" s="338"/>
      <c r="M12" s="511"/>
      <c r="N12" s="613"/>
      <c r="O12" s="432"/>
      <c r="P12" s="341"/>
      <c r="Q12" s="338"/>
      <c r="R12" s="340"/>
      <c r="S12" s="339"/>
      <c r="T12" s="345"/>
      <c r="U12" s="341"/>
      <c r="V12" s="570"/>
      <c r="W12" s="229" t="s">
        <v>624</v>
      </c>
      <c r="X12" s="571"/>
    </row>
    <row r="13" spans="2:24" ht="18.75" customHeight="1">
      <c r="B13" s="338"/>
      <c r="C13" s="513" t="s">
        <v>402</v>
      </c>
      <c r="D13" s="614" t="s">
        <v>589</v>
      </c>
      <c r="E13" s="604">
        <v>650</v>
      </c>
      <c r="F13" s="747"/>
      <c r="G13" s="339"/>
      <c r="H13" s="511"/>
      <c r="I13" s="613"/>
      <c r="J13" s="445"/>
      <c r="K13" s="371"/>
      <c r="L13" s="338"/>
      <c r="M13" s="511"/>
      <c r="N13" s="613"/>
      <c r="O13" s="432"/>
      <c r="P13" s="341"/>
      <c r="Q13" s="338"/>
      <c r="R13" s="340"/>
      <c r="S13" s="339"/>
      <c r="T13" s="345"/>
      <c r="U13" s="341"/>
      <c r="V13" s="570"/>
      <c r="W13" s="595"/>
      <c r="X13" s="571"/>
    </row>
    <row r="14" spans="2:24" ht="18.75" customHeight="1">
      <c r="B14" s="338"/>
      <c r="C14" s="513"/>
      <c r="D14" s="487"/>
      <c r="E14" s="535"/>
      <c r="F14" s="568"/>
      <c r="G14" s="339"/>
      <c r="H14" s="511"/>
      <c r="I14" s="431"/>
      <c r="J14" s="445"/>
      <c r="K14" s="371"/>
      <c r="L14" s="338"/>
      <c r="M14" s="416"/>
      <c r="N14" s="431"/>
      <c r="O14" s="432"/>
      <c r="P14" s="341"/>
      <c r="Q14" s="338"/>
      <c r="R14" s="340"/>
      <c r="S14" s="339"/>
      <c r="T14" s="345"/>
      <c r="U14" s="341"/>
      <c r="V14" s="570"/>
      <c r="W14" s="320"/>
      <c r="X14" s="571"/>
    </row>
    <row r="15" spans="2:24" ht="18.75" customHeight="1">
      <c r="B15" s="338"/>
      <c r="C15" s="741" t="s">
        <v>404</v>
      </c>
      <c r="D15" s="742"/>
      <c r="E15" s="535"/>
      <c r="F15" s="754"/>
      <c r="G15" s="339"/>
      <c r="H15" s="511"/>
      <c r="I15" s="431"/>
      <c r="J15" s="445"/>
      <c r="K15" s="371"/>
      <c r="L15" s="338"/>
      <c r="M15" s="416"/>
      <c r="N15" s="431"/>
      <c r="O15" s="432"/>
      <c r="P15" s="341"/>
      <c r="Q15" s="338"/>
      <c r="R15" s="340"/>
      <c r="S15" s="339"/>
      <c r="T15" s="345"/>
      <c r="U15" s="341"/>
      <c r="V15" s="570"/>
      <c r="W15" s="320"/>
      <c r="X15" s="571"/>
    </row>
    <row r="16" spans="2:24" ht="18.75" customHeight="1">
      <c r="B16" s="338"/>
      <c r="C16" s="513" t="s">
        <v>403</v>
      </c>
      <c r="D16" s="614" t="s">
        <v>589</v>
      </c>
      <c r="E16" s="535">
        <v>1200</v>
      </c>
      <c r="F16" s="747"/>
      <c r="G16" s="339"/>
      <c r="H16" s="513"/>
      <c r="I16" s="607"/>
      <c r="J16" s="445"/>
      <c r="K16" s="371"/>
      <c r="L16" s="338"/>
      <c r="M16" s="529"/>
      <c r="N16" s="614"/>
      <c r="O16" s="432"/>
      <c r="P16" s="341"/>
      <c r="Q16" s="338"/>
      <c r="R16" s="340"/>
      <c r="S16" s="339"/>
      <c r="T16" s="345"/>
      <c r="U16" s="341"/>
      <c r="V16" s="570"/>
      <c r="W16" s="320"/>
      <c r="X16" s="571"/>
    </row>
    <row r="17" spans="2:24" ht="18.75" customHeight="1">
      <c r="B17" s="338"/>
      <c r="C17" s="542"/>
      <c r="D17" s="743"/>
      <c r="E17" s="535"/>
      <c r="F17" s="378"/>
      <c r="G17" s="339"/>
      <c r="H17" s="513"/>
      <c r="I17" s="514"/>
      <c r="J17" s="445"/>
      <c r="K17" s="371"/>
      <c r="L17" s="338"/>
      <c r="M17" s="529"/>
      <c r="N17" s="530"/>
      <c r="O17" s="432"/>
      <c r="P17" s="341"/>
      <c r="Q17" s="338"/>
      <c r="R17" s="340"/>
      <c r="S17" s="339"/>
      <c r="T17" s="345"/>
      <c r="U17" s="341"/>
      <c r="V17" s="570"/>
      <c r="W17" s="320"/>
      <c r="X17" s="571"/>
    </row>
    <row r="18" spans="2:24" ht="18.75" customHeight="1">
      <c r="B18" s="338"/>
      <c r="C18" s="542"/>
      <c r="D18" s="743"/>
      <c r="E18" s="535"/>
      <c r="F18" s="378"/>
      <c r="G18" s="339"/>
      <c r="H18" s="511"/>
      <c r="I18" s="514"/>
      <c r="J18" s="445"/>
      <c r="K18" s="371"/>
      <c r="L18" s="338"/>
      <c r="M18" s="416"/>
      <c r="N18" s="431"/>
      <c r="O18" s="432"/>
      <c r="P18" s="341"/>
      <c r="Q18" s="338"/>
      <c r="R18" s="340"/>
      <c r="S18" s="339"/>
      <c r="T18" s="345"/>
      <c r="U18" s="341"/>
      <c r="V18" s="570"/>
      <c r="W18" s="320"/>
      <c r="X18" s="571"/>
    </row>
    <row r="19" spans="2:24" ht="18.75" customHeight="1">
      <c r="B19" s="886" t="s">
        <v>3</v>
      </c>
      <c r="C19" s="913"/>
      <c r="D19" s="913"/>
      <c r="E19" s="364">
        <f>SUM(E6:E18)</f>
        <v>11000</v>
      </c>
      <c r="F19" s="372">
        <f>SUM(F6:F18)</f>
        <v>0</v>
      </c>
      <c r="G19" s="913" t="s">
        <v>3</v>
      </c>
      <c r="H19" s="913"/>
      <c r="I19" s="913"/>
      <c r="J19" s="364">
        <f>SUM(J6:J18)</f>
        <v>0</v>
      </c>
      <c r="K19" s="366">
        <f>SUM(K6:K18)</f>
        <v>0</v>
      </c>
      <c r="L19" s="886" t="s">
        <v>3</v>
      </c>
      <c r="M19" s="913"/>
      <c r="N19" s="914"/>
      <c r="O19" s="365">
        <f>SUM(O6:O18)</f>
        <v>0</v>
      </c>
      <c r="P19" s="336">
        <f>SUM(P6:P18)</f>
        <v>0</v>
      </c>
      <c r="Q19" s="886" t="s">
        <v>3</v>
      </c>
      <c r="R19" s="913"/>
      <c r="S19" s="913"/>
      <c r="T19" s="342">
        <f>SUM(T6:T18)</f>
        <v>400</v>
      </c>
      <c r="U19" s="336">
        <f>SUM(U6:U18)</f>
        <v>0</v>
      </c>
      <c r="V19" s="572"/>
      <c r="W19" s="373"/>
      <c r="X19" s="573"/>
    </row>
    <row r="20" spans="3:18" s="322" customFormat="1" ht="30" customHeight="1">
      <c r="C20" s="900" t="s">
        <v>562</v>
      </c>
      <c r="D20" s="900"/>
      <c r="E20" s="900"/>
      <c r="F20" s="901" t="s">
        <v>17</v>
      </c>
      <c r="G20" s="901"/>
      <c r="H20" s="902">
        <f>SUM(E27+J27+O27+T27)</f>
        <v>14000</v>
      </c>
      <c r="I20" s="901"/>
      <c r="J20" s="161" t="s">
        <v>2</v>
      </c>
      <c r="K20" s="161" t="s">
        <v>275</v>
      </c>
      <c r="L20" s="162"/>
      <c r="M20" s="163" t="s">
        <v>274</v>
      </c>
      <c r="N20" s="162"/>
      <c r="O20" s="903">
        <f>SUM(F27+K27+P27+U27)</f>
        <v>0</v>
      </c>
      <c r="P20" s="904"/>
      <c r="Q20" s="905" t="s">
        <v>2</v>
      </c>
      <c r="R20" s="905"/>
    </row>
    <row r="21" spans="2:24" ht="18.75" customHeight="1">
      <c r="B21" s="891" t="s">
        <v>278</v>
      </c>
      <c r="C21" s="911"/>
      <c r="D21" s="911"/>
      <c r="E21" s="911"/>
      <c r="F21" s="343" t="s">
        <v>276</v>
      </c>
      <c r="G21" s="911" t="s">
        <v>279</v>
      </c>
      <c r="H21" s="911"/>
      <c r="I21" s="911"/>
      <c r="J21" s="912"/>
      <c r="K21" s="323" t="s">
        <v>276</v>
      </c>
      <c r="L21" s="891" t="s">
        <v>280</v>
      </c>
      <c r="M21" s="911"/>
      <c r="N21" s="911"/>
      <c r="O21" s="911"/>
      <c r="P21" s="343" t="s">
        <v>276</v>
      </c>
      <c r="Q21" s="911" t="s">
        <v>277</v>
      </c>
      <c r="R21" s="911"/>
      <c r="S21" s="911"/>
      <c r="T21" s="912"/>
      <c r="U21" s="325" t="s">
        <v>276</v>
      </c>
      <c r="V21" s="891" t="s">
        <v>581</v>
      </c>
      <c r="W21" s="911"/>
      <c r="X21" s="892"/>
    </row>
    <row r="22" spans="2:24" ht="18.75" customHeight="1">
      <c r="B22" s="334"/>
      <c r="C22" s="540" t="s">
        <v>408</v>
      </c>
      <c r="D22" s="618" t="s">
        <v>617</v>
      </c>
      <c r="E22" s="597">
        <v>4900</v>
      </c>
      <c r="F22" s="746"/>
      <c r="G22" s="321"/>
      <c r="H22" s="525"/>
      <c r="I22" s="606"/>
      <c r="J22" s="414"/>
      <c r="K22" s="299"/>
      <c r="L22" s="348"/>
      <c r="M22" s="540" t="s">
        <v>628</v>
      </c>
      <c r="N22" s="600"/>
      <c r="O22" s="597">
        <v>1450</v>
      </c>
      <c r="P22" s="746"/>
      <c r="Q22" s="348"/>
      <c r="R22" s="525" t="s">
        <v>408</v>
      </c>
      <c r="S22" s="532"/>
      <c r="T22" s="598">
        <v>550</v>
      </c>
      <c r="U22" s="746"/>
      <c r="V22" s="570"/>
      <c r="W22" s="320"/>
      <c r="X22" s="571"/>
    </row>
    <row r="23" spans="2:24" ht="18.75" customHeight="1">
      <c r="B23" s="338"/>
      <c r="C23" s="513" t="s">
        <v>409</v>
      </c>
      <c r="D23" s="744" t="s">
        <v>580</v>
      </c>
      <c r="E23" s="535">
        <v>1700</v>
      </c>
      <c r="F23" s="747"/>
      <c r="G23" s="339"/>
      <c r="H23" s="511"/>
      <c r="I23" s="607"/>
      <c r="J23" s="418"/>
      <c r="K23" s="344"/>
      <c r="L23" s="338"/>
      <c r="M23" s="416"/>
      <c r="N23" s="457"/>
      <c r="O23" s="460"/>
      <c r="P23" s="378"/>
      <c r="Q23" s="338"/>
      <c r="R23" s="475"/>
      <c r="S23" s="479"/>
      <c r="T23" s="488"/>
      <c r="U23" s="341"/>
      <c r="V23" s="570"/>
      <c r="W23" s="320"/>
      <c r="X23" s="571"/>
    </row>
    <row r="24" spans="2:24" ht="18.75" customHeight="1">
      <c r="B24" s="338"/>
      <c r="C24" s="511" t="s">
        <v>410</v>
      </c>
      <c r="D24" s="615" t="s">
        <v>618</v>
      </c>
      <c r="E24" s="535">
        <v>5400</v>
      </c>
      <c r="F24" s="747"/>
      <c r="G24" s="339"/>
      <c r="H24" s="511"/>
      <c r="I24" s="607"/>
      <c r="J24" s="418"/>
      <c r="K24" s="344"/>
      <c r="L24" s="338"/>
      <c r="M24" s="416"/>
      <c r="N24" s="457"/>
      <c r="O24" s="460"/>
      <c r="P24" s="378"/>
      <c r="Q24" s="338"/>
      <c r="R24" s="475"/>
      <c r="S24" s="479"/>
      <c r="T24" s="488"/>
      <c r="U24" s="341"/>
      <c r="V24" s="570"/>
      <c r="W24" s="320"/>
      <c r="X24" s="571"/>
    </row>
    <row r="25" spans="2:24" ht="18.75" customHeight="1">
      <c r="B25" s="338"/>
      <c r="C25" s="533"/>
      <c r="D25" s="534"/>
      <c r="E25" s="535"/>
      <c r="F25" s="378"/>
      <c r="G25" s="339"/>
      <c r="H25" s="513"/>
      <c r="I25" s="514"/>
      <c r="J25" s="418"/>
      <c r="K25" s="344"/>
      <c r="L25" s="338"/>
      <c r="M25" s="416"/>
      <c r="N25" s="457"/>
      <c r="O25" s="460"/>
      <c r="P25" s="378"/>
      <c r="Q25" s="338"/>
      <c r="R25" s="475"/>
      <c r="S25" s="479"/>
      <c r="T25" s="488"/>
      <c r="U25" s="341"/>
      <c r="V25" s="570"/>
      <c r="W25" s="320"/>
      <c r="X25" s="571"/>
    </row>
    <row r="26" spans="2:24" ht="18.75" customHeight="1">
      <c r="B26" s="338"/>
      <c r="C26" s="511"/>
      <c r="D26" s="527"/>
      <c r="E26" s="535"/>
      <c r="F26" s="378"/>
      <c r="G26" s="339"/>
      <c r="H26" s="513"/>
      <c r="I26" s="514"/>
      <c r="J26" s="418"/>
      <c r="K26" s="344"/>
      <c r="L26" s="338"/>
      <c r="M26" s="416"/>
      <c r="N26" s="431"/>
      <c r="O26" s="454"/>
      <c r="P26" s="378"/>
      <c r="Q26" s="338"/>
      <c r="R26" s="475"/>
      <c r="S26" s="487"/>
      <c r="T26" s="488"/>
      <c r="U26" s="341"/>
      <c r="V26" s="570"/>
      <c r="W26" s="320"/>
      <c r="X26" s="571"/>
    </row>
    <row r="27" spans="2:24" ht="18.75" customHeight="1">
      <c r="B27" s="891" t="s">
        <v>3</v>
      </c>
      <c r="C27" s="911"/>
      <c r="D27" s="911"/>
      <c r="E27" s="349">
        <f>SUM(E22:E26)</f>
        <v>12000</v>
      </c>
      <c r="F27" s="376">
        <f>SUM(F22:F26)</f>
        <v>0</v>
      </c>
      <c r="G27" s="911" t="s">
        <v>3</v>
      </c>
      <c r="H27" s="911"/>
      <c r="I27" s="911"/>
      <c r="J27" s="355"/>
      <c r="K27" s="298"/>
      <c r="L27" s="891" t="s">
        <v>3</v>
      </c>
      <c r="M27" s="911"/>
      <c r="N27" s="912"/>
      <c r="O27" s="265">
        <f>SUM(O22:O26)</f>
        <v>1450</v>
      </c>
      <c r="P27" s="376">
        <f>SUM(P22:P26)</f>
        <v>0</v>
      </c>
      <c r="Q27" s="891" t="s">
        <v>3</v>
      </c>
      <c r="R27" s="911"/>
      <c r="S27" s="912"/>
      <c r="T27" s="354">
        <f>SUM(T22:T26)</f>
        <v>550</v>
      </c>
      <c r="U27" s="335">
        <f>SUM(U22:U26)</f>
        <v>0</v>
      </c>
      <c r="V27" s="572"/>
      <c r="W27" s="373"/>
      <c r="X27" s="573"/>
    </row>
    <row r="28" spans="2:30" s="4" customFormat="1" ht="13.5" customHeight="1">
      <c r="B28" s="229" t="s">
        <v>778</v>
      </c>
      <c r="C28" s="169"/>
      <c r="D28" s="1"/>
      <c r="E28" s="756"/>
      <c r="F28" s="757"/>
      <c r="G28" s="1"/>
      <c r="H28" s="1"/>
      <c r="I28" s="1"/>
      <c r="J28" s="756"/>
      <c r="K28" s="758"/>
      <c r="L28" s="1"/>
      <c r="M28" s="1"/>
      <c r="N28" s="1"/>
      <c r="O28" s="756"/>
      <c r="P28" s="759"/>
      <c r="Q28" s="1"/>
      <c r="R28" s="1"/>
      <c r="S28" s="1"/>
      <c r="T28" s="756"/>
      <c r="U28" s="758"/>
      <c r="V28" s="1"/>
      <c r="W28" s="1"/>
      <c r="X28" s="1"/>
      <c r="Y28" s="756"/>
      <c r="Z28" s="759"/>
      <c r="AA28" s="761"/>
      <c r="AB28" s="762"/>
      <c r="AC28" s="755"/>
      <c r="AD28" s="761"/>
    </row>
    <row r="29" spans="2:29" s="4" customFormat="1" ht="14.25" customHeight="1">
      <c r="B29" s="879" t="s">
        <v>780</v>
      </c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0"/>
      <c r="T29" s="880"/>
      <c r="U29" s="880"/>
      <c r="V29" s="880"/>
      <c r="W29" s="880"/>
      <c r="X29" s="880"/>
      <c r="Y29" s="727"/>
      <c r="Z29" s="727"/>
      <c r="AA29" s="727"/>
      <c r="AB29" s="727"/>
      <c r="AC29" s="727"/>
    </row>
    <row r="30" spans="2:29" s="4" customFormat="1" ht="14.25" customHeight="1">
      <c r="B30" s="879" t="s">
        <v>776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727"/>
      <c r="Z30" s="727"/>
      <c r="AA30" s="727"/>
      <c r="AB30" s="727"/>
      <c r="AC30" s="727"/>
    </row>
    <row r="31" spans="2:29" s="4" customFormat="1" ht="13.5">
      <c r="B31" s="879" t="s">
        <v>777</v>
      </c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  <c r="W31" s="923"/>
      <c r="X31" s="923"/>
      <c r="Y31" s="727"/>
      <c r="Z31" s="727"/>
      <c r="AA31" s="727"/>
      <c r="AB31" s="727"/>
      <c r="AC31" s="727"/>
    </row>
    <row r="32" spans="2:26" s="4" customFormat="1" ht="8.25" customHeight="1">
      <c r="B32" s="229"/>
      <c r="C32" s="1"/>
      <c r="D32" s="1"/>
      <c r="E32" s="756"/>
      <c r="F32" s="757"/>
      <c r="G32" s="1"/>
      <c r="H32" s="1"/>
      <c r="I32" s="1"/>
      <c r="J32" s="756"/>
      <c r="K32" s="758"/>
      <c r="L32" s="1"/>
      <c r="M32" s="1"/>
      <c r="N32" s="1"/>
      <c r="O32" s="756"/>
      <c r="P32" s="759"/>
      <c r="Q32" s="1"/>
      <c r="R32" s="1"/>
      <c r="S32" s="1"/>
      <c r="T32" s="756"/>
      <c r="U32" s="758"/>
      <c r="V32" s="1"/>
      <c r="W32" s="1"/>
      <c r="X32" s="1"/>
      <c r="Y32" s="756"/>
      <c r="Z32" s="759"/>
    </row>
    <row r="33" spans="2:24" ht="18" customHeight="1">
      <c r="B33" s="319" t="s">
        <v>630</v>
      </c>
      <c r="C33" s="320"/>
      <c r="E33" s="320"/>
      <c r="F33" s="320"/>
      <c r="J33" s="320"/>
      <c r="K33" s="320"/>
      <c r="M33" s="320"/>
      <c r="O33" s="320"/>
      <c r="P33" s="320"/>
      <c r="R33" s="321"/>
      <c r="T33" s="326"/>
      <c r="U33" s="327"/>
      <c r="W33" s="852" t="str">
        <f>'三河集計表'!O31</f>
        <v>（2020年8月現在）</v>
      </c>
      <c r="X33" s="853"/>
    </row>
    <row r="34" ht="6.75" customHeight="1"/>
  </sheetData>
  <sheetProtection password="CCCF" sheet="1" selectLockedCells="1"/>
  <mergeCells count="44">
    <mergeCell ref="V3:W3"/>
    <mergeCell ref="V5:X5"/>
    <mergeCell ref="L19:N19"/>
    <mergeCell ref="T3:U3"/>
    <mergeCell ref="Q5:T5"/>
    <mergeCell ref="O2:S2"/>
    <mergeCell ref="M2:N2"/>
    <mergeCell ref="Q4:R4"/>
    <mergeCell ref="O3:S3"/>
    <mergeCell ref="V2:X2"/>
    <mergeCell ref="W33:X33"/>
    <mergeCell ref="G21:J21"/>
    <mergeCell ref="L21:O21"/>
    <mergeCell ref="Q21:T21"/>
    <mergeCell ref="O20:P20"/>
    <mergeCell ref="B31:X31"/>
    <mergeCell ref="B29:X29"/>
    <mergeCell ref="V21:X21"/>
    <mergeCell ref="Q20:R20"/>
    <mergeCell ref="B27:D27"/>
    <mergeCell ref="B5:E5"/>
    <mergeCell ref="T2:U2"/>
    <mergeCell ref="G2:L2"/>
    <mergeCell ref="E2:F2"/>
    <mergeCell ref="E3:F3"/>
    <mergeCell ref="C4:E4"/>
    <mergeCell ref="M3:N3"/>
    <mergeCell ref="F4:G4"/>
    <mergeCell ref="B30:X30"/>
    <mergeCell ref="Q19:S19"/>
    <mergeCell ref="H20:I20"/>
    <mergeCell ref="B19:D19"/>
    <mergeCell ref="H4:I4"/>
    <mergeCell ref="B21:E21"/>
    <mergeCell ref="G3:L3"/>
    <mergeCell ref="C20:E20"/>
    <mergeCell ref="Q27:S27"/>
    <mergeCell ref="G27:I27"/>
    <mergeCell ref="F20:G20"/>
    <mergeCell ref="G5:J5"/>
    <mergeCell ref="O4:P4"/>
    <mergeCell ref="L27:N27"/>
    <mergeCell ref="G19:I19"/>
    <mergeCell ref="L5:O5"/>
  </mergeCells>
  <conditionalFormatting sqref="F6">
    <cfRule type="expression" priority="15" dxfId="0" stopIfTrue="1">
      <formula>F6&gt;E6</formula>
    </cfRule>
  </conditionalFormatting>
  <conditionalFormatting sqref="F7">
    <cfRule type="expression" priority="14" dxfId="0" stopIfTrue="1">
      <formula>F7&gt;E7</formula>
    </cfRule>
  </conditionalFormatting>
  <conditionalFormatting sqref="F8">
    <cfRule type="expression" priority="13" dxfId="0" stopIfTrue="1">
      <formula>F8&gt;E8</formula>
    </cfRule>
  </conditionalFormatting>
  <conditionalFormatting sqref="F9">
    <cfRule type="expression" priority="12" dxfId="0" stopIfTrue="1">
      <formula>F9&gt;E9</formula>
    </cfRule>
  </conditionalFormatting>
  <conditionalFormatting sqref="F10">
    <cfRule type="expression" priority="11" dxfId="0" stopIfTrue="1">
      <formula>F10&gt;E10</formula>
    </cfRule>
  </conditionalFormatting>
  <conditionalFormatting sqref="F11">
    <cfRule type="expression" priority="10" dxfId="0" stopIfTrue="1">
      <formula>F11&gt;E11</formula>
    </cfRule>
  </conditionalFormatting>
  <conditionalFormatting sqref="F12">
    <cfRule type="expression" priority="9" dxfId="0" stopIfTrue="1">
      <formula>F12&gt;E12</formula>
    </cfRule>
  </conditionalFormatting>
  <conditionalFormatting sqref="F13">
    <cfRule type="expression" priority="8" dxfId="0" stopIfTrue="1">
      <formula>F13&gt;E13</formula>
    </cfRule>
  </conditionalFormatting>
  <conditionalFormatting sqref="F16">
    <cfRule type="expression" priority="7" dxfId="0" stopIfTrue="1">
      <formula>F16&gt;E16</formula>
    </cfRule>
  </conditionalFormatting>
  <conditionalFormatting sqref="F22">
    <cfRule type="expression" priority="6" dxfId="0" stopIfTrue="1">
      <formula>F22&gt;E22</formula>
    </cfRule>
  </conditionalFormatting>
  <conditionalFormatting sqref="F23">
    <cfRule type="expression" priority="5" dxfId="0" stopIfTrue="1">
      <formula>F23&gt;E23</formula>
    </cfRule>
  </conditionalFormatting>
  <conditionalFormatting sqref="F24">
    <cfRule type="expression" priority="4" dxfId="0" stopIfTrue="1">
      <formula>F24&gt;E24</formula>
    </cfRule>
  </conditionalFormatting>
  <conditionalFormatting sqref="P22">
    <cfRule type="expression" priority="3" dxfId="0" stopIfTrue="1">
      <formula>P22&gt;O22</formula>
    </cfRule>
  </conditionalFormatting>
  <conditionalFormatting sqref="U6">
    <cfRule type="expression" priority="2" dxfId="0" stopIfTrue="1">
      <formula>U6&gt;T6</formula>
    </cfRule>
  </conditionalFormatting>
  <conditionalFormatting sqref="U22">
    <cfRule type="expression" priority="1" dxfId="0" stopIfTrue="1">
      <formula>U22&gt;T22</formula>
    </cfRule>
  </conditionalFormatting>
  <dataValidations count="2">
    <dataValidation operator="lessThanOrEqual" allowBlank="1" showInputMessage="1" showErrorMessage="1" sqref="J22:J26 O11:O18 M23:O26 M18:N18 M14:N15 R23:T26 B28:B32 C32:Z32 C28:Z28"/>
    <dataValidation type="custom" allowBlank="1" showInputMessage="1" showErrorMessage="1" sqref="P22 F6:F13 F16 F22:F24 U6 U22">
      <formula1>AND(P22&lt;=O22,MOD(P22,50)=0)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986" t="s">
        <v>273</v>
      </c>
      <c r="C2" s="986"/>
      <c r="D2" s="986"/>
      <c r="E2" s="987"/>
      <c r="F2" s="988" t="s">
        <v>6</v>
      </c>
      <c r="G2" s="965"/>
      <c r="H2" s="966"/>
      <c r="I2" s="967"/>
      <c r="J2" s="967"/>
      <c r="K2" s="967"/>
      <c r="L2" s="967"/>
      <c r="M2" s="968"/>
      <c r="N2" s="964" t="s">
        <v>7</v>
      </c>
      <c r="O2" s="969"/>
      <c r="P2" s="965"/>
      <c r="Q2" s="966"/>
      <c r="R2" s="967"/>
      <c r="S2" s="967"/>
      <c r="T2" s="967"/>
      <c r="U2" s="968"/>
      <c r="V2" s="964" t="s">
        <v>108</v>
      </c>
      <c r="W2" s="965"/>
      <c r="X2" s="972"/>
      <c r="Y2" s="973"/>
      <c r="Z2" s="973"/>
      <c r="AA2" s="973"/>
      <c r="AB2" s="973"/>
      <c r="AC2" s="209" t="s">
        <v>69</v>
      </c>
    </row>
    <row r="3" spans="2:29" ht="36.75" customHeight="1" thickBot="1">
      <c r="B3" s="986" t="s">
        <v>109</v>
      </c>
      <c r="C3" s="986"/>
      <c r="D3" s="986"/>
      <c r="E3" s="987"/>
      <c r="F3" s="989" t="s">
        <v>9</v>
      </c>
      <c r="G3" s="978"/>
      <c r="H3" s="982"/>
      <c r="I3" s="983"/>
      <c r="J3" s="983"/>
      <c r="K3" s="983"/>
      <c r="L3" s="983"/>
      <c r="M3" s="984"/>
      <c r="N3" s="977" t="s">
        <v>110</v>
      </c>
      <c r="O3" s="985"/>
      <c r="P3" s="978"/>
      <c r="Q3" s="974"/>
      <c r="R3" s="975"/>
      <c r="S3" s="975"/>
      <c r="T3" s="975"/>
      <c r="U3" s="976"/>
      <c r="V3" s="977" t="s">
        <v>11</v>
      </c>
      <c r="W3" s="978"/>
      <c r="X3" s="979">
        <f>SUM(AC45)</f>
        <v>0</v>
      </c>
      <c r="Y3" s="980"/>
      <c r="Z3" s="980"/>
      <c r="AA3" s="980"/>
      <c r="AB3" s="980"/>
      <c r="AC3" s="160" t="s">
        <v>2</v>
      </c>
    </row>
    <row r="4" spans="2:14" ht="21" customHeight="1" thickBot="1">
      <c r="B4" s="210"/>
      <c r="M4" s="2"/>
      <c r="N4" s="2"/>
    </row>
    <row r="5" spans="2:29" s="214" customFormat="1" ht="22.5" customHeight="1" thickBot="1">
      <c r="B5" s="981" t="s">
        <v>111</v>
      </c>
      <c r="C5" s="962"/>
      <c r="D5" s="963"/>
      <c r="E5" s="211" t="s">
        <v>112</v>
      </c>
      <c r="F5" s="211" t="s">
        <v>11</v>
      </c>
      <c r="G5" s="981" t="s">
        <v>111</v>
      </c>
      <c r="H5" s="962"/>
      <c r="I5" s="962"/>
      <c r="J5" s="963"/>
      <c r="K5" s="212" t="s">
        <v>112</v>
      </c>
      <c r="L5" s="213" t="s">
        <v>11</v>
      </c>
      <c r="M5" s="962" t="s">
        <v>111</v>
      </c>
      <c r="N5" s="962"/>
      <c r="O5" s="962"/>
      <c r="P5" s="963"/>
      <c r="Q5" s="211" t="s">
        <v>112</v>
      </c>
      <c r="R5" s="211" t="s">
        <v>11</v>
      </c>
      <c r="S5" s="981" t="s">
        <v>111</v>
      </c>
      <c r="T5" s="962"/>
      <c r="U5" s="963"/>
      <c r="V5" s="211" t="s">
        <v>112</v>
      </c>
      <c r="W5" s="970" t="s">
        <v>11</v>
      </c>
      <c r="X5" s="971"/>
      <c r="Y5" s="981" t="s">
        <v>111</v>
      </c>
      <c r="Z5" s="962"/>
      <c r="AA5" s="963"/>
      <c r="AB5" s="212" t="s">
        <v>112</v>
      </c>
      <c r="AC5" s="213" t="s">
        <v>11</v>
      </c>
    </row>
    <row r="6" spans="2:29" s="214" customFormat="1" ht="15" customHeight="1">
      <c r="B6" s="945" t="s">
        <v>113</v>
      </c>
      <c r="C6" s="946"/>
      <c r="D6" s="946"/>
      <c r="E6" s="946"/>
      <c r="F6" s="947"/>
      <c r="G6" s="955" t="s">
        <v>114</v>
      </c>
      <c r="H6" s="956"/>
      <c r="I6" s="217" t="s">
        <v>24</v>
      </c>
      <c r="J6" s="218"/>
      <c r="K6" s="184">
        <v>200</v>
      </c>
      <c r="L6" s="199"/>
      <c r="M6" s="955" t="s">
        <v>115</v>
      </c>
      <c r="N6" s="956"/>
      <c r="O6" s="217" t="s">
        <v>116</v>
      </c>
      <c r="P6" s="218"/>
      <c r="Q6" s="184">
        <v>100</v>
      </c>
      <c r="R6" s="195"/>
      <c r="S6" s="170" t="s">
        <v>114</v>
      </c>
      <c r="T6" s="219" t="s">
        <v>117</v>
      </c>
      <c r="U6" s="220"/>
      <c r="V6" s="221">
        <v>100</v>
      </c>
      <c r="W6" s="928"/>
      <c r="X6" s="929"/>
      <c r="Y6" s="215" t="s">
        <v>114</v>
      </c>
      <c r="Z6" s="219" t="s">
        <v>118</v>
      </c>
      <c r="AA6" s="220"/>
      <c r="AB6" s="221">
        <v>150</v>
      </c>
      <c r="AC6" s="204"/>
    </row>
    <row r="7" spans="2:29" s="214" customFormat="1" ht="15" customHeight="1" thickBot="1">
      <c r="B7" s="948"/>
      <c r="C7" s="949"/>
      <c r="D7" s="949"/>
      <c r="E7" s="949"/>
      <c r="F7" s="950"/>
      <c r="G7" s="951" t="s">
        <v>119</v>
      </c>
      <c r="H7" s="952"/>
      <c r="I7" s="224" t="s">
        <v>26</v>
      </c>
      <c r="J7" s="225"/>
      <c r="K7" s="226">
        <v>150</v>
      </c>
      <c r="L7" s="200"/>
      <c r="M7" s="951" t="s">
        <v>120</v>
      </c>
      <c r="N7" s="952"/>
      <c r="O7" s="224" t="s">
        <v>121</v>
      </c>
      <c r="P7" s="225"/>
      <c r="Q7" s="226">
        <v>50</v>
      </c>
      <c r="R7" s="186"/>
      <c r="S7" s="227" t="s">
        <v>122</v>
      </c>
      <c r="T7" s="228" t="s">
        <v>123</v>
      </c>
      <c r="U7" s="229"/>
      <c r="V7" s="165">
        <v>150</v>
      </c>
      <c r="W7" s="926"/>
      <c r="X7" s="927"/>
      <c r="Y7" s="170" t="s">
        <v>124</v>
      </c>
      <c r="Z7" s="217" t="s">
        <v>63</v>
      </c>
      <c r="AA7" s="230"/>
      <c r="AB7" s="231">
        <v>300</v>
      </c>
      <c r="AC7" s="202"/>
    </row>
    <row r="8" spans="2:29" s="214" customFormat="1" ht="15" customHeight="1">
      <c r="B8" s="168" t="s">
        <v>114</v>
      </c>
      <c r="C8" s="232" t="s">
        <v>125</v>
      </c>
      <c r="D8" s="169"/>
      <c r="E8" s="233">
        <v>450</v>
      </c>
      <c r="F8" s="185"/>
      <c r="G8" s="951" t="s">
        <v>119</v>
      </c>
      <c r="H8" s="952"/>
      <c r="I8" s="224" t="s">
        <v>28</v>
      </c>
      <c r="J8" s="234"/>
      <c r="K8" s="226">
        <v>200</v>
      </c>
      <c r="L8" s="200"/>
      <c r="M8" s="951" t="s">
        <v>126</v>
      </c>
      <c r="N8" s="952"/>
      <c r="O8" s="224" t="s">
        <v>116</v>
      </c>
      <c r="P8" s="225"/>
      <c r="Q8" s="226">
        <v>50</v>
      </c>
      <c r="R8" s="186"/>
      <c r="S8" s="227" t="s">
        <v>127</v>
      </c>
      <c r="T8" s="224" t="s">
        <v>128</v>
      </c>
      <c r="U8" s="235"/>
      <c r="V8" s="167">
        <v>200</v>
      </c>
      <c r="W8" s="926"/>
      <c r="X8" s="927"/>
      <c r="Y8" s="170" t="s">
        <v>129</v>
      </c>
      <c r="Z8" s="217" t="s">
        <v>64</v>
      </c>
      <c r="AA8" s="236"/>
      <c r="AB8" s="237">
        <v>100</v>
      </c>
      <c r="AC8" s="192"/>
    </row>
    <row r="9" spans="2:29" s="214" customFormat="1" ht="15" customHeight="1">
      <c r="B9" s="238" t="s">
        <v>122</v>
      </c>
      <c r="C9" s="224" t="s">
        <v>20</v>
      </c>
      <c r="D9" s="223"/>
      <c r="E9" s="239">
        <v>350</v>
      </c>
      <c r="F9" s="186"/>
      <c r="G9" s="951" t="s">
        <v>119</v>
      </c>
      <c r="H9" s="952"/>
      <c r="I9" s="224" t="s">
        <v>29</v>
      </c>
      <c r="J9" s="234"/>
      <c r="K9" s="226">
        <v>250</v>
      </c>
      <c r="L9" s="192"/>
      <c r="Q9" s="240"/>
      <c r="R9" s="241"/>
      <c r="S9" s="238" t="s">
        <v>119</v>
      </c>
      <c r="T9" s="224" t="s">
        <v>130</v>
      </c>
      <c r="U9" s="235"/>
      <c r="V9" s="167">
        <v>100</v>
      </c>
      <c r="W9" s="926"/>
      <c r="X9" s="927"/>
      <c r="Y9" s="170" t="s">
        <v>131</v>
      </c>
      <c r="Z9" s="224" t="s">
        <v>132</v>
      </c>
      <c r="AA9" s="234"/>
      <c r="AB9" s="237">
        <v>50</v>
      </c>
      <c r="AC9" s="192"/>
    </row>
    <row r="10" spans="2:29" s="214" customFormat="1" ht="15" customHeight="1" thickBot="1">
      <c r="B10" s="238" t="s">
        <v>124</v>
      </c>
      <c r="C10" s="224" t="s">
        <v>21</v>
      </c>
      <c r="D10" s="223"/>
      <c r="E10" s="239">
        <v>550</v>
      </c>
      <c r="F10" s="186"/>
      <c r="G10" s="951" t="s">
        <v>119</v>
      </c>
      <c r="H10" s="952"/>
      <c r="I10" s="242" t="s">
        <v>288</v>
      </c>
      <c r="J10" s="234"/>
      <c r="K10" s="226">
        <v>100</v>
      </c>
      <c r="L10" s="197"/>
      <c r="M10" s="954" t="s">
        <v>133</v>
      </c>
      <c r="N10" s="954"/>
      <c r="O10" s="954"/>
      <c r="P10" s="961"/>
      <c r="Q10" s="183">
        <f>SUM(K31:K48)+SUM(Q6:Q8)</f>
        <v>3900</v>
      </c>
      <c r="R10" s="243">
        <f>SUM(L31:L48)+SUM(R6:R8)</f>
        <v>0</v>
      </c>
      <c r="S10" s="238" t="s">
        <v>134</v>
      </c>
      <c r="T10" s="224" t="s">
        <v>135</v>
      </c>
      <c r="U10" s="235"/>
      <c r="V10" s="167">
        <v>150</v>
      </c>
      <c r="W10" s="926"/>
      <c r="X10" s="927"/>
      <c r="Y10" s="170" t="s">
        <v>136</v>
      </c>
      <c r="Z10" s="224" t="s">
        <v>137</v>
      </c>
      <c r="AA10" s="234"/>
      <c r="AB10" s="237">
        <v>50</v>
      </c>
      <c r="AC10" s="192"/>
    </row>
    <row r="11" spans="2:29" s="214" customFormat="1" ht="15" customHeight="1">
      <c r="B11" s="238" t="s">
        <v>120</v>
      </c>
      <c r="C11" s="224" t="s">
        <v>19</v>
      </c>
      <c r="D11" s="234"/>
      <c r="E11" s="239">
        <v>150</v>
      </c>
      <c r="F11" s="186"/>
      <c r="G11" s="951" t="s">
        <v>119</v>
      </c>
      <c r="H11" s="952"/>
      <c r="I11" s="244" t="s">
        <v>138</v>
      </c>
      <c r="J11" s="234"/>
      <c r="K11" s="226">
        <v>50</v>
      </c>
      <c r="L11" s="197"/>
      <c r="M11" s="945" t="s">
        <v>139</v>
      </c>
      <c r="N11" s="946"/>
      <c r="O11" s="946"/>
      <c r="P11" s="946"/>
      <c r="Q11" s="946"/>
      <c r="R11" s="947"/>
      <c r="S11" s="238" t="s">
        <v>124</v>
      </c>
      <c r="T11" s="224" t="s">
        <v>140</v>
      </c>
      <c r="U11" s="234"/>
      <c r="V11" s="245">
        <v>100</v>
      </c>
      <c r="W11" s="926"/>
      <c r="X11" s="927"/>
      <c r="Y11" s="170" t="s">
        <v>141</v>
      </c>
      <c r="Z11" s="224" t="s">
        <v>142</v>
      </c>
      <c r="AA11" s="234"/>
      <c r="AB11" s="237">
        <v>100</v>
      </c>
      <c r="AC11" s="192"/>
    </row>
    <row r="12" spans="2:29" s="214" customFormat="1" ht="15" customHeight="1" thickBot="1">
      <c r="B12" s="238" t="s">
        <v>122</v>
      </c>
      <c r="C12" s="224" t="s">
        <v>143</v>
      </c>
      <c r="D12" s="234"/>
      <c r="E12" s="239">
        <v>100</v>
      </c>
      <c r="F12" s="186"/>
      <c r="G12" s="951" t="s">
        <v>144</v>
      </c>
      <c r="H12" s="952"/>
      <c r="I12" s="224" t="s">
        <v>30</v>
      </c>
      <c r="J12" s="234"/>
      <c r="K12" s="226">
        <v>200</v>
      </c>
      <c r="L12" s="197"/>
      <c r="M12" s="948"/>
      <c r="N12" s="949"/>
      <c r="O12" s="949"/>
      <c r="P12" s="949"/>
      <c r="Q12" s="949"/>
      <c r="R12" s="950"/>
      <c r="S12" s="238" t="s">
        <v>145</v>
      </c>
      <c r="T12" s="246" t="s">
        <v>146</v>
      </c>
      <c r="U12" s="235"/>
      <c r="V12" s="167">
        <v>50</v>
      </c>
      <c r="W12" s="926"/>
      <c r="X12" s="927"/>
      <c r="Y12" s="170" t="s">
        <v>147</v>
      </c>
      <c r="Z12" s="224" t="s">
        <v>148</v>
      </c>
      <c r="AA12" s="234"/>
      <c r="AB12" s="237">
        <v>50</v>
      </c>
      <c r="AC12" s="192"/>
    </row>
    <row r="13" spans="2:29" s="214" customFormat="1" ht="15" customHeight="1">
      <c r="B13" s="238" t="s">
        <v>120</v>
      </c>
      <c r="C13" s="224" t="s">
        <v>22</v>
      </c>
      <c r="D13" s="234"/>
      <c r="E13" s="239">
        <v>100</v>
      </c>
      <c r="F13" s="186"/>
      <c r="G13" s="951" t="s">
        <v>119</v>
      </c>
      <c r="H13" s="952"/>
      <c r="I13" s="224" t="s">
        <v>149</v>
      </c>
      <c r="J13" s="234"/>
      <c r="K13" s="226">
        <v>150</v>
      </c>
      <c r="L13" s="197"/>
      <c r="M13" s="171" t="s">
        <v>115</v>
      </c>
      <c r="N13" s="247"/>
      <c r="O13" s="232" t="s">
        <v>150</v>
      </c>
      <c r="P13" s="217"/>
      <c r="Q13" s="166">
        <v>100</v>
      </c>
      <c r="R13" s="196"/>
      <c r="S13" s="238" t="s">
        <v>119</v>
      </c>
      <c r="T13" s="224" t="s">
        <v>282</v>
      </c>
      <c r="U13" s="234"/>
      <c r="V13" s="245">
        <v>50</v>
      </c>
      <c r="W13" s="926"/>
      <c r="X13" s="927"/>
      <c r="Y13" s="248"/>
      <c r="Z13" s="217"/>
      <c r="AA13" s="229"/>
      <c r="AB13" s="231"/>
      <c r="AC13" s="249"/>
    </row>
    <row r="14" spans="2:29" s="214" customFormat="1" ht="15" customHeight="1" thickBot="1">
      <c r="B14" s="238" t="s">
        <v>127</v>
      </c>
      <c r="C14" s="224" t="s">
        <v>151</v>
      </c>
      <c r="D14" s="234"/>
      <c r="E14" s="239">
        <v>250</v>
      </c>
      <c r="F14" s="186"/>
      <c r="G14" s="951" t="s">
        <v>119</v>
      </c>
      <c r="H14" s="952"/>
      <c r="I14" s="232" t="s">
        <v>34</v>
      </c>
      <c r="J14" s="229"/>
      <c r="K14" s="250">
        <v>150</v>
      </c>
      <c r="L14" s="197"/>
      <c r="M14" s="224" t="s">
        <v>152</v>
      </c>
      <c r="N14" s="224"/>
      <c r="O14" s="224" t="s">
        <v>100</v>
      </c>
      <c r="P14" s="224"/>
      <c r="Q14" s="245">
        <v>150</v>
      </c>
      <c r="R14" s="191"/>
      <c r="S14" s="238" t="s">
        <v>119</v>
      </c>
      <c r="T14" s="224" t="s">
        <v>283</v>
      </c>
      <c r="U14" s="234"/>
      <c r="V14" s="226">
        <v>50</v>
      </c>
      <c r="W14" s="926"/>
      <c r="X14" s="927"/>
      <c r="Y14" s="939" t="s">
        <v>153</v>
      </c>
      <c r="Z14" s="940"/>
      <c r="AA14" s="941"/>
      <c r="AB14" s="183">
        <f>SUM(V28:V48)+SUM(AB6:AB13)</f>
        <v>3600</v>
      </c>
      <c r="AC14" s="253">
        <f>SUM(W28:X48)+SUM(AC6:AC13)</f>
        <v>0</v>
      </c>
    </row>
    <row r="15" spans="2:29" s="214" customFormat="1" ht="15" customHeight="1">
      <c r="B15" s="238" t="s">
        <v>154</v>
      </c>
      <c r="C15" s="224" t="s">
        <v>155</v>
      </c>
      <c r="D15" s="234"/>
      <c r="E15" s="239">
        <v>350</v>
      </c>
      <c r="F15" s="186"/>
      <c r="G15" s="951" t="s">
        <v>156</v>
      </c>
      <c r="H15" s="952"/>
      <c r="I15" s="224" t="s">
        <v>36</v>
      </c>
      <c r="J15" s="224"/>
      <c r="K15" s="254">
        <v>150</v>
      </c>
      <c r="L15" s="206"/>
      <c r="M15" s="224" t="s">
        <v>152</v>
      </c>
      <c r="N15" s="224"/>
      <c r="O15" s="224" t="s">
        <v>99</v>
      </c>
      <c r="P15" s="234"/>
      <c r="Q15" s="255">
        <v>50</v>
      </c>
      <c r="R15" s="191"/>
      <c r="S15" s="238" t="s">
        <v>120</v>
      </c>
      <c r="T15" s="217" t="s">
        <v>56</v>
      </c>
      <c r="U15" s="236"/>
      <c r="V15" s="166">
        <v>150</v>
      </c>
      <c r="W15" s="926"/>
      <c r="X15" s="927"/>
      <c r="Y15" s="945" t="s">
        <v>157</v>
      </c>
      <c r="Z15" s="946"/>
      <c r="AA15" s="946"/>
      <c r="AB15" s="946"/>
      <c r="AC15" s="947"/>
    </row>
    <row r="16" spans="2:29" s="214" customFormat="1" ht="15" customHeight="1" thickBot="1">
      <c r="B16" s="238" t="s">
        <v>127</v>
      </c>
      <c r="C16" s="224" t="s">
        <v>158</v>
      </c>
      <c r="D16" s="234"/>
      <c r="E16" s="239">
        <v>250</v>
      </c>
      <c r="F16" s="186"/>
      <c r="G16" s="222" t="s">
        <v>119</v>
      </c>
      <c r="H16" s="223"/>
      <c r="I16" s="242" t="s">
        <v>160</v>
      </c>
      <c r="J16" s="217"/>
      <c r="K16" s="257">
        <v>300</v>
      </c>
      <c r="L16" s="197"/>
      <c r="M16" s="222" t="s">
        <v>136</v>
      </c>
      <c r="N16" s="223"/>
      <c r="O16" s="217" t="s">
        <v>101</v>
      </c>
      <c r="P16" s="236"/>
      <c r="Q16" s="256">
        <v>50</v>
      </c>
      <c r="R16" s="191"/>
      <c r="S16" s="238" t="s">
        <v>119</v>
      </c>
      <c r="T16" s="224" t="s">
        <v>58</v>
      </c>
      <c r="U16" s="234"/>
      <c r="V16" s="226">
        <v>150</v>
      </c>
      <c r="W16" s="926"/>
      <c r="X16" s="927"/>
      <c r="Y16" s="948"/>
      <c r="Z16" s="949"/>
      <c r="AA16" s="949"/>
      <c r="AB16" s="949"/>
      <c r="AC16" s="950"/>
    </row>
    <row r="17" spans="2:29" s="214" customFormat="1" ht="15" customHeight="1">
      <c r="B17" s="238" t="s">
        <v>122</v>
      </c>
      <c r="C17" s="224" t="s">
        <v>159</v>
      </c>
      <c r="D17" s="234"/>
      <c r="E17" s="239">
        <v>50</v>
      </c>
      <c r="F17" s="186"/>
      <c r="G17" s="222" t="s">
        <v>119</v>
      </c>
      <c r="H17" s="223"/>
      <c r="I17" s="246" t="s">
        <v>37</v>
      </c>
      <c r="J17" s="232"/>
      <c r="K17" s="258">
        <v>200</v>
      </c>
      <c r="L17" s="207"/>
      <c r="M17" s="222" t="s">
        <v>126</v>
      </c>
      <c r="N17" s="223"/>
      <c r="O17" s="217" t="s">
        <v>161</v>
      </c>
      <c r="P17" s="224"/>
      <c r="Q17" s="245">
        <v>200</v>
      </c>
      <c r="R17" s="191"/>
      <c r="S17" s="238" t="s">
        <v>120</v>
      </c>
      <c r="T17" s="217" t="s">
        <v>57</v>
      </c>
      <c r="U17" s="217"/>
      <c r="V17" s="166">
        <v>50</v>
      </c>
      <c r="W17" s="926"/>
      <c r="X17" s="927"/>
      <c r="Y17" s="171" t="s">
        <v>126</v>
      </c>
      <c r="Z17" s="217" t="s">
        <v>162</v>
      </c>
      <c r="AA17" s="236"/>
      <c r="AB17" s="184">
        <v>600</v>
      </c>
      <c r="AC17" s="187"/>
    </row>
    <row r="18" spans="2:29" s="214" customFormat="1" ht="15" customHeight="1">
      <c r="B18" s="238" t="s">
        <v>122</v>
      </c>
      <c r="C18" s="224" t="s">
        <v>18</v>
      </c>
      <c r="D18" s="234"/>
      <c r="E18" s="239">
        <v>150</v>
      </c>
      <c r="F18" s="186"/>
      <c r="G18" s="222" t="s">
        <v>126</v>
      </c>
      <c r="H18" s="223"/>
      <c r="I18" s="242" t="s">
        <v>165</v>
      </c>
      <c r="J18" s="225"/>
      <c r="K18" s="254">
        <v>1200</v>
      </c>
      <c r="L18" s="192"/>
      <c r="M18" s="222" t="s">
        <v>152</v>
      </c>
      <c r="N18" s="223"/>
      <c r="O18" s="224" t="s">
        <v>163</v>
      </c>
      <c r="P18" s="224"/>
      <c r="Q18" s="245">
        <v>450</v>
      </c>
      <c r="R18" s="191"/>
      <c r="S18" s="238" t="s">
        <v>119</v>
      </c>
      <c r="T18" s="224" t="s">
        <v>59</v>
      </c>
      <c r="U18" s="259"/>
      <c r="V18" s="245">
        <v>50</v>
      </c>
      <c r="W18" s="926"/>
      <c r="X18" s="927"/>
      <c r="Y18" s="171" t="s">
        <v>119</v>
      </c>
      <c r="Z18" s="217" t="s">
        <v>65</v>
      </c>
      <c r="AA18" s="236"/>
      <c r="AB18" s="184">
        <v>150</v>
      </c>
      <c r="AC18" s="188"/>
    </row>
    <row r="19" spans="2:29" s="214" customFormat="1" ht="15" customHeight="1">
      <c r="B19" s="238" t="s">
        <v>119</v>
      </c>
      <c r="C19" s="224" t="s">
        <v>164</v>
      </c>
      <c r="D19" s="234"/>
      <c r="E19" s="239">
        <v>100</v>
      </c>
      <c r="F19" s="186"/>
      <c r="G19" s="222" t="s">
        <v>119</v>
      </c>
      <c r="H19" s="223"/>
      <c r="I19" s="242" t="s">
        <v>170</v>
      </c>
      <c r="J19" s="225"/>
      <c r="K19" s="254">
        <v>350</v>
      </c>
      <c r="L19" s="198"/>
      <c r="M19" s="222" t="s">
        <v>156</v>
      </c>
      <c r="N19" s="223"/>
      <c r="O19" s="224" t="s">
        <v>166</v>
      </c>
      <c r="P19" s="234"/>
      <c r="Q19" s="245">
        <v>750</v>
      </c>
      <c r="R19" s="191"/>
      <c r="S19" s="238" t="s">
        <v>119</v>
      </c>
      <c r="T19" s="217" t="s">
        <v>167</v>
      </c>
      <c r="U19" s="217"/>
      <c r="V19" s="260">
        <v>50</v>
      </c>
      <c r="W19" s="926"/>
      <c r="X19" s="927"/>
      <c r="Y19" s="171" t="s">
        <v>124</v>
      </c>
      <c r="Z19" s="224" t="s">
        <v>285</v>
      </c>
      <c r="AA19" s="225"/>
      <c r="AB19" s="226">
        <v>500</v>
      </c>
      <c r="AC19" s="182"/>
    </row>
    <row r="20" spans="2:29" s="214" customFormat="1" ht="15" customHeight="1">
      <c r="B20" s="238" t="s">
        <v>122</v>
      </c>
      <c r="C20" s="224" t="s">
        <v>168</v>
      </c>
      <c r="D20" s="234"/>
      <c r="E20" s="239">
        <v>150</v>
      </c>
      <c r="F20" s="186"/>
      <c r="G20" s="222" t="s">
        <v>114</v>
      </c>
      <c r="H20" s="223"/>
      <c r="I20" s="224" t="s">
        <v>175</v>
      </c>
      <c r="J20" s="224"/>
      <c r="K20" s="254">
        <v>100</v>
      </c>
      <c r="L20" s="192"/>
      <c r="M20" s="222" t="s">
        <v>171</v>
      </c>
      <c r="N20" s="223"/>
      <c r="O20" s="224" t="s">
        <v>172</v>
      </c>
      <c r="P20" s="234"/>
      <c r="Q20" s="245">
        <v>500</v>
      </c>
      <c r="R20" s="191"/>
      <c r="S20" s="238" t="s">
        <v>119</v>
      </c>
      <c r="T20" s="224" t="s">
        <v>173</v>
      </c>
      <c r="U20" s="224"/>
      <c r="V20" s="261">
        <v>50</v>
      </c>
      <c r="W20" s="926"/>
      <c r="X20" s="927"/>
      <c r="Y20" s="171" t="s">
        <v>127</v>
      </c>
      <c r="Z20" s="224" t="s">
        <v>68</v>
      </c>
      <c r="AA20" s="234"/>
      <c r="AB20" s="226">
        <v>450</v>
      </c>
      <c r="AC20" s="182"/>
    </row>
    <row r="21" spans="2:29" s="214" customFormat="1" ht="15" customHeight="1">
      <c r="B21" s="238" t="s">
        <v>119</v>
      </c>
      <c r="C21" s="224" t="s">
        <v>174</v>
      </c>
      <c r="D21" s="234"/>
      <c r="E21" s="239">
        <v>150</v>
      </c>
      <c r="F21" s="186"/>
      <c r="G21" s="222" t="s">
        <v>119</v>
      </c>
      <c r="H21" s="223"/>
      <c r="I21" s="217" t="s">
        <v>38</v>
      </c>
      <c r="J21" s="232"/>
      <c r="K21" s="257">
        <v>150</v>
      </c>
      <c r="L21" s="201"/>
      <c r="M21" s="222" t="s">
        <v>124</v>
      </c>
      <c r="N21" s="223"/>
      <c r="O21" s="224" t="s">
        <v>48</v>
      </c>
      <c r="P21" s="235"/>
      <c r="Q21" s="167">
        <v>500</v>
      </c>
      <c r="R21" s="191"/>
      <c r="S21" s="238" t="s">
        <v>119</v>
      </c>
      <c r="T21" s="224" t="s">
        <v>176</v>
      </c>
      <c r="U21" s="224"/>
      <c r="V21" s="245">
        <v>50</v>
      </c>
      <c r="W21" s="926"/>
      <c r="X21" s="927"/>
      <c r="Y21" s="171" t="s">
        <v>119</v>
      </c>
      <c r="Z21" s="224" t="s">
        <v>179</v>
      </c>
      <c r="AA21" s="234"/>
      <c r="AB21" s="226">
        <v>450</v>
      </c>
      <c r="AC21" s="182"/>
    </row>
    <row r="22" spans="2:29" s="214" customFormat="1" ht="15" customHeight="1">
      <c r="B22" s="238" t="s">
        <v>177</v>
      </c>
      <c r="C22" s="242" t="s">
        <v>1</v>
      </c>
      <c r="D22" s="234"/>
      <c r="E22" s="239">
        <v>200</v>
      </c>
      <c r="F22" s="186"/>
      <c r="G22" s="222" t="s">
        <v>119</v>
      </c>
      <c r="H22" s="223"/>
      <c r="I22" s="224" t="s">
        <v>40</v>
      </c>
      <c r="J22" s="224"/>
      <c r="K22" s="258">
        <v>150</v>
      </c>
      <c r="L22" s="192"/>
      <c r="M22" s="222" t="s">
        <v>119</v>
      </c>
      <c r="N22" s="223"/>
      <c r="O22" s="224" t="s">
        <v>49</v>
      </c>
      <c r="P22" s="235"/>
      <c r="Q22" s="167">
        <v>250</v>
      </c>
      <c r="R22" s="191"/>
      <c r="S22" s="238" t="s">
        <v>119</v>
      </c>
      <c r="T22" s="224" t="s">
        <v>178</v>
      </c>
      <c r="U22" s="224"/>
      <c r="V22" s="245">
        <v>50</v>
      </c>
      <c r="W22" s="926"/>
      <c r="X22" s="927"/>
      <c r="Y22" s="171" t="s">
        <v>124</v>
      </c>
      <c r="Z22" s="224" t="s">
        <v>67</v>
      </c>
      <c r="AA22" s="234"/>
      <c r="AB22" s="226">
        <v>50</v>
      </c>
      <c r="AC22" s="182"/>
    </row>
    <row r="23" spans="2:29" s="214" customFormat="1" ht="15" customHeight="1">
      <c r="B23" s="238" t="s">
        <v>180</v>
      </c>
      <c r="C23" s="224" t="s">
        <v>181</v>
      </c>
      <c r="D23" s="234"/>
      <c r="E23" s="239">
        <v>100</v>
      </c>
      <c r="F23" s="186"/>
      <c r="G23" s="222" t="s">
        <v>119</v>
      </c>
      <c r="H23" s="223"/>
      <c r="I23" s="246" t="s">
        <v>41</v>
      </c>
      <c r="J23" s="246"/>
      <c r="K23" s="262">
        <v>100</v>
      </c>
      <c r="L23" s="202"/>
      <c r="M23" s="222" t="s">
        <v>119</v>
      </c>
      <c r="N23" s="223"/>
      <c r="O23" s="224" t="s">
        <v>182</v>
      </c>
      <c r="P23" s="235"/>
      <c r="Q23" s="167">
        <v>250</v>
      </c>
      <c r="R23" s="191"/>
      <c r="S23" s="238" t="s">
        <v>124</v>
      </c>
      <c r="T23" s="224" t="s">
        <v>183</v>
      </c>
      <c r="U23" s="224"/>
      <c r="V23" s="245">
        <v>50</v>
      </c>
      <c r="W23" s="926"/>
      <c r="X23" s="927"/>
      <c r="Y23" s="171" t="s">
        <v>186</v>
      </c>
      <c r="Z23" s="217" t="s">
        <v>187</v>
      </c>
      <c r="AA23" s="234"/>
      <c r="AB23" s="226">
        <v>50</v>
      </c>
      <c r="AC23" s="189"/>
    </row>
    <row r="24" spans="2:29" s="214" customFormat="1" ht="15" customHeight="1">
      <c r="B24" s="238" t="s">
        <v>119</v>
      </c>
      <c r="C24" s="224" t="s">
        <v>184</v>
      </c>
      <c r="D24" s="234"/>
      <c r="E24" s="239">
        <v>100</v>
      </c>
      <c r="F24" s="186"/>
      <c r="G24" s="222" t="s">
        <v>119</v>
      </c>
      <c r="H24" s="223"/>
      <c r="I24" s="224" t="s">
        <v>39</v>
      </c>
      <c r="J24" s="224"/>
      <c r="K24" s="254">
        <v>350</v>
      </c>
      <c r="L24" s="201"/>
      <c r="M24" s="222" t="s">
        <v>136</v>
      </c>
      <c r="N24" s="223"/>
      <c r="O24" s="224" t="s">
        <v>185</v>
      </c>
      <c r="P24" s="235"/>
      <c r="Q24" s="167">
        <v>450</v>
      </c>
      <c r="R24" s="191"/>
      <c r="S24" s="238"/>
      <c r="T24" s="234"/>
      <c r="U24" s="234"/>
      <c r="V24" s="245"/>
      <c r="W24" s="959"/>
      <c r="X24" s="960"/>
      <c r="Y24" s="224" t="s">
        <v>191</v>
      </c>
      <c r="Z24" s="224" t="s">
        <v>66</v>
      </c>
      <c r="AA24" s="234"/>
      <c r="AB24" s="226">
        <v>50</v>
      </c>
      <c r="AC24" s="189"/>
    </row>
    <row r="25" spans="2:29" s="214" customFormat="1" ht="15" customHeight="1" thickBot="1">
      <c r="B25" s="238" t="s">
        <v>124</v>
      </c>
      <c r="C25" s="224" t="s">
        <v>188</v>
      </c>
      <c r="D25" s="234"/>
      <c r="E25" s="239">
        <v>50</v>
      </c>
      <c r="F25" s="186"/>
      <c r="G25" s="951" t="s">
        <v>119</v>
      </c>
      <c r="H25" s="952"/>
      <c r="I25" s="234" t="s">
        <v>193</v>
      </c>
      <c r="J25" s="234"/>
      <c r="K25" s="254">
        <v>100</v>
      </c>
      <c r="L25" s="192"/>
      <c r="M25" s="222" t="s">
        <v>122</v>
      </c>
      <c r="N25" s="223"/>
      <c r="O25" s="224" t="s">
        <v>189</v>
      </c>
      <c r="P25" s="234"/>
      <c r="Q25" s="245">
        <v>400</v>
      </c>
      <c r="R25" s="191"/>
      <c r="S25" s="939" t="s">
        <v>190</v>
      </c>
      <c r="T25" s="940"/>
      <c r="U25" s="941"/>
      <c r="V25" s="159">
        <f>SUM(Q43:Q48)+SUM(V6:V24)</f>
        <v>3150</v>
      </c>
      <c r="W25" s="957">
        <f>SUM(R43:R48)+SUM(W6:X24)</f>
        <v>0</v>
      </c>
      <c r="X25" s="958"/>
      <c r="Y25" s="224" t="s">
        <v>127</v>
      </c>
      <c r="Z25" s="224" t="s">
        <v>196</v>
      </c>
      <c r="AA25" s="234"/>
      <c r="AB25" s="226">
        <v>100</v>
      </c>
      <c r="AC25" s="189"/>
    </row>
    <row r="26" spans="2:29" s="214" customFormat="1" ht="15" customHeight="1">
      <c r="B26" s="238" t="s">
        <v>119</v>
      </c>
      <c r="C26" s="224" t="s">
        <v>192</v>
      </c>
      <c r="D26" s="234"/>
      <c r="E26" s="239">
        <v>150</v>
      </c>
      <c r="F26" s="186"/>
      <c r="G26" s="951"/>
      <c r="H26" s="952"/>
      <c r="I26" s="234"/>
      <c r="J26" s="234"/>
      <c r="K26" s="254"/>
      <c r="L26" s="253"/>
      <c r="M26" s="222" t="s">
        <v>115</v>
      </c>
      <c r="N26" s="223"/>
      <c r="O26" s="246" t="s">
        <v>194</v>
      </c>
      <c r="P26" s="234"/>
      <c r="Q26" s="245">
        <v>250</v>
      </c>
      <c r="R26" s="191"/>
      <c r="S26" s="945" t="s">
        <v>195</v>
      </c>
      <c r="T26" s="946"/>
      <c r="U26" s="946"/>
      <c r="V26" s="946"/>
      <c r="W26" s="946"/>
      <c r="X26" s="947"/>
      <c r="Y26" s="224" t="s">
        <v>119</v>
      </c>
      <c r="Z26" s="224" t="s">
        <v>286</v>
      </c>
      <c r="AA26" s="234"/>
      <c r="AB26" s="226">
        <v>50</v>
      </c>
      <c r="AC26" s="189"/>
    </row>
    <row r="27" spans="2:29" s="214" customFormat="1" ht="15" customHeight="1" thickBot="1">
      <c r="B27" s="238" t="s">
        <v>119</v>
      </c>
      <c r="C27" s="224" t="s">
        <v>197</v>
      </c>
      <c r="D27" s="234"/>
      <c r="E27" s="239">
        <v>100</v>
      </c>
      <c r="F27" s="186"/>
      <c r="G27" s="263"/>
      <c r="H27" s="234"/>
      <c r="I27" s="229"/>
      <c r="J27" s="229"/>
      <c r="K27" s="237"/>
      <c r="L27" s="264"/>
      <c r="M27" s="222" t="s">
        <v>122</v>
      </c>
      <c r="N27" s="223"/>
      <c r="O27" s="224" t="s">
        <v>198</v>
      </c>
      <c r="P27" s="234"/>
      <c r="Q27" s="245">
        <v>150</v>
      </c>
      <c r="R27" s="196"/>
      <c r="S27" s="948"/>
      <c r="T27" s="949"/>
      <c r="U27" s="949"/>
      <c r="V27" s="949"/>
      <c r="W27" s="949"/>
      <c r="X27" s="950"/>
      <c r="Y27" s="224" t="s">
        <v>119</v>
      </c>
      <c r="Z27" s="224" t="s">
        <v>201</v>
      </c>
      <c r="AA27" s="234"/>
      <c r="AB27" s="226">
        <v>100</v>
      </c>
      <c r="AC27" s="189"/>
    </row>
    <row r="28" spans="2:29" s="214" customFormat="1" ht="15" customHeight="1" thickBot="1">
      <c r="B28" s="238" t="s">
        <v>120</v>
      </c>
      <c r="C28" s="224" t="s">
        <v>23</v>
      </c>
      <c r="D28" s="234"/>
      <c r="E28" s="239">
        <v>100</v>
      </c>
      <c r="F28" s="186"/>
      <c r="G28" s="953" t="s">
        <v>199</v>
      </c>
      <c r="H28" s="954"/>
      <c r="I28" s="954"/>
      <c r="J28" s="954"/>
      <c r="K28" s="262">
        <f>SUM(E33:E48)+SUM(K6:K27)</f>
        <v>8300</v>
      </c>
      <c r="L28" s="253">
        <f>SUM(F33:F48)+SUM(L6:L26)</f>
        <v>0</v>
      </c>
      <c r="M28" s="222" t="s">
        <v>152</v>
      </c>
      <c r="N28" s="223"/>
      <c r="O28" s="224" t="s">
        <v>50</v>
      </c>
      <c r="P28" s="234"/>
      <c r="Q28" s="245">
        <v>250</v>
      </c>
      <c r="R28" s="191"/>
      <c r="S28" s="170" t="s">
        <v>114</v>
      </c>
      <c r="T28" s="217" t="s">
        <v>200</v>
      </c>
      <c r="U28" s="236"/>
      <c r="V28" s="184">
        <v>300</v>
      </c>
      <c r="W28" s="928"/>
      <c r="X28" s="929"/>
      <c r="Y28" s="224" t="s">
        <v>119</v>
      </c>
      <c r="Z28" s="224" t="s">
        <v>205</v>
      </c>
      <c r="AA28" s="234"/>
      <c r="AB28" s="226">
        <v>50</v>
      </c>
      <c r="AC28" s="189"/>
    </row>
    <row r="29" spans="2:29" s="214" customFormat="1" ht="15" customHeight="1">
      <c r="B29" s="263"/>
      <c r="C29" s="234"/>
      <c r="D29" s="234"/>
      <c r="E29" s="237"/>
      <c r="F29" s="265"/>
      <c r="G29" s="945" t="s">
        <v>202</v>
      </c>
      <c r="H29" s="946"/>
      <c r="I29" s="946"/>
      <c r="J29" s="946"/>
      <c r="K29" s="946"/>
      <c r="L29" s="947"/>
      <c r="M29" s="222" t="s">
        <v>119</v>
      </c>
      <c r="N29" s="223"/>
      <c r="O29" s="224" t="s">
        <v>203</v>
      </c>
      <c r="P29" s="236"/>
      <c r="Q29" s="166">
        <v>200</v>
      </c>
      <c r="R29" s="191"/>
      <c r="S29" s="238" t="s">
        <v>119</v>
      </c>
      <c r="T29" s="217" t="s">
        <v>204</v>
      </c>
      <c r="U29" s="236"/>
      <c r="V29" s="184">
        <v>200</v>
      </c>
      <c r="W29" s="924"/>
      <c r="X29" s="925"/>
      <c r="Y29" s="224" t="s">
        <v>119</v>
      </c>
      <c r="Z29" s="224" t="s">
        <v>210</v>
      </c>
      <c r="AA29" s="234"/>
      <c r="AB29" s="226">
        <v>150</v>
      </c>
      <c r="AC29" s="189"/>
    </row>
    <row r="30" spans="2:29" s="214" customFormat="1" ht="15" customHeight="1" thickBot="1">
      <c r="B30" s="939" t="s">
        <v>206</v>
      </c>
      <c r="C30" s="940"/>
      <c r="D30" s="941"/>
      <c r="E30" s="258">
        <f>SUM(E8:E29)</f>
        <v>3950</v>
      </c>
      <c r="F30" s="266">
        <f>SUM(F8:F29)</f>
        <v>0</v>
      </c>
      <c r="G30" s="948"/>
      <c r="H30" s="949"/>
      <c r="I30" s="949"/>
      <c r="J30" s="949"/>
      <c r="K30" s="949"/>
      <c r="L30" s="950"/>
      <c r="M30" s="222" t="s">
        <v>154</v>
      </c>
      <c r="N30" s="223"/>
      <c r="O30" s="224" t="s">
        <v>207</v>
      </c>
      <c r="P30" s="234"/>
      <c r="Q30" s="245">
        <v>150</v>
      </c>
      <c r="R30" s="196"/>
      <c r="S30" s="238" t="s">
        <v>119</v>
      </c>
      <c r="T30" s="217" t="s">
        <v>208</v>
      </c>
      <c r="U30" s="236"/>
      <c r="V30" s="184">
        <v>150</v>
      </c>
      <c r="W30" s="924"/>
      <c r="X30" s="925"/>
      <c r="Y30" s="224"/>
      <c r="Z30" s="224"/>
      <c r="AA30" s="234"/>
      <c r="AB30" s="226"/>
      <c r="AC30" s="268"/>
    </row>
    <row r="31" spans="2:29" s="214" customFormat="1" ht="15" customHeight="1" thickBot="1">
      <c r="B31" s="945" t="s">
        <v>211</v>
      </c>
      <c r="C31" s="946"/>
      <c r="D31" s="946"/>
      <c r="E31" s="946"/>
      <c r="F31" s="946"/>
      <c r="G31" s="955" t="s">
        <v>114</v>
      </c>
      <c r="H31" s="956"/>
      <c r="I31" s="219" t="s">
        <v>92</v>
      </c>
      <c r="J31" s="267"/>
      <c r="K31" s="221">
        <v>50</v>
      </c>
      <c r="L31" s="190"/>
      <c r="M31" s="222" t="s">
        <v>119</v>
      </c>
      <c r="N31" s="223"/>
      <c r="O31" s="217" t="s">
        <v>212</v>
      </c>
      <c r="P31" s="234"/>
      <c r="Q31" s="245">
        <v>150</v>
      </c>
      <c r="R31" s="191"/>
      <c r="S31" s="238" t="s">
        <v>119</v>
      </c>
      <c r="T31" s="217" t="s">
        <v>213</v>
      </c>
      <c r="U31" s="236"/>
      <c r="V31" s="184">
        <v>200</v>
      </c>
      <c r="W31" s="924"/>
      <c r="X31" s="925"/>
      <c r="Y31" s="939" t="s">
        <v>217</v>
      </c>
      <c r="Z31" s="940"/>
      <c r="AA31" s="941"/>
      <c r="AB31" s="269">
        <f>SUM(AB17:AB29)</f>
        <v>2750</v>
      </c>
      <c r="AC31" s="179">
        <f>SUM(AC17:AC30)</f>
        <v>0</v>
      </c>
    </row>
    <row r="32" spans="2:29" s="214" customFormat="1" ht="15" customHeight="1" thickBot="1">
      <c r="B32" s="948"/>
      <c r="C32" s="949"/>
      <c r="D32" s="949"/>
      <c r="E32" s="949"/>
      <c r="F32" s="949"/>
      <c r="G32" s="951" t="s">
        <v>214</v>
      </c>
      <c r="H32" s="952"/>
      <c r="I32" s="224" t="s">
        <v>93</v>
      </c>
      <c r="J32" s="218"/>
      <c r="K32" s="226">
        <v>50</v>
      </c>
      <c r="L32" s="192"/>
      <c r="M32" s="222" t="s">
        <v>119</v>
      </c>
      <c r="N32" s="223"/>
      <c r="O32" s="217" t="s">
        <v>215</v>
      </c>
      <c r="P32" s="234"/>
      <c r="Q32" s="245">
        <v>50</v>
      </c>
      <c r="R32" s="191"/>
      <c r="S32" s="238" t="s">
        <v>120</v>
      </c>
      <c r="T32" s="217" t="s">
        <v>216</v>
      </c>
      <c r="U32" s="236"/>
      <c r="V32" s="184">
        <v>100</v>
      </c>
      <c r="W32" s="924"/>
      <c r="X32" s="925"/>
      <c r="Y32" s="945" t="s">
        <v>221</v>
      </c>
      <c r="Z32" s="946"/>
      <c r="AA32" s="946"/>
      <c r="AB32" s="946"/>
      <c r="AC32" s="947"/>
    </row>
    <row r="33" spans="2:29" s="214" customFormat="1" ht="15" customHeight="1" thickBot="1">
      <c r="B33" s="170" t="s">
        <v>114</v>
      </c>
      <c r="C33" s="217" t="s">
        <v>218</v>
      </c>
      <c r="D33" s="270"/>
      <c r="E33" s="271">
        <v>550</v>
      </c>
      <c r="F33" s="196"/>
      <c r="G33" s="951" t="s">
        <v>120</v>
      </c>
      <c r="H33" s="952"/>
      <c r="I33" s="224" t="s">
        <v>42</v>
      </c>
      <c r="J33" s="218"/>
      <c r="K33" s="254">
        <v>200</v>
      </c>
      <c r="L33" s="192"/>
      <c r="M33" s="222" t="s">
        <v>119</v>
      </c>
      <c r="N33" s="223"/>
      <c r="O33" s="217" t="s">
        <v>219</v>
      </c>
      <c r="P33" s="234"/>
      <c r="Q33" s="245">
        <v>100</v>
      </c>
      <c r="R33" s="191"/>
      <c r="S33" s="238" t="s">
        <v>122</v>
      </c>
      <c r="T33" s="217" t="s">
        <v>220</v>
      </c>
      <c r="U33" s="229"/>
      <c r="V33" s="184">
        <v>150</v>
      </c>
      <c r="W33" s="924"/>
      <c r="X33" s="925"/>
      <c r="Y33" s="948"/>
      <c r="Z33" s="949"/>
      <c r="AA33" s="949"/>
      <c r="AB33" s="949"/>
      <c r="AC33" s="950"/>
    </row>
    <row r="34" spans="2:29" s="214" customFormat="1" ht="15" customHeight="1">
      <c r="B34" s="238" t="s">
        <v>119</v>
      </c>
      <c r="C34" s="272" t="s">
        <v>25</v>
      </c>
      <c r="D34" s="259"/>
      <c r="E34" s="273">
        <v>200</v>
      </c>
      <c r="F34" s="191"/>
      <c r="G34" s="951" t="s">
        <v>119</v>
      </c>
      <c r="H34" s="952"/>
      <c r="I34" s="224" t="s">
        <v>43</v>
      </c>
      <c r="J34" s="259"/>
      <c r="K34" s="226">
        <v>750</v>
      </c>
      <c r="L34" s="192"/>
      <c r="M34" s="222" t="s">
        <v>122</v>
      </c>
      <c r="N34" s="223"/>
      <c r="O34" s="217" t="s">
        <v>52</v>
      </c>
      <c r="P34" s="234"/>
      <c r="Q34" s="245">
        <v>150</v>
      </c>
      <c r="R34" s="196"/>
      <c r="S34" s="238" t="s">
        <v>120</v>
      </c>
      <c r="T34" s="217" t="s">
        <v>222</v>
      </c>
      <c r="U34" s="225"/>
      <c r="V34" s="184">
        <v>150</v>
      </c>
      <c r="W34" s="924"/>
      <c r="X34" s="925"/>
      <c r="Y34" s="169" t="s">
        <v>126</v>
      </c>
      <c r="Z34" s="232" t="s">
        <v>73</v>
      </c>
      <c r="AA34" s="229"/>
      <c r="AB34" s="231">
        <v>200</v>
      </c>
      <c r="AC34" s="181"/>
    </row>
    <row r="35" spans="2:29" s="214" customFormat="1" ht="15" customHeight="1">
      <c r="B35" s="238" t="s">
        <v>119</v>
      </c>
      <c r="C35" s="224" t="s">
        <v>27</v>
      </c>
      <c r="D35" s="274"/>
      <c r="E35" s="275">
        <v>150</v>
      </c>
      <c r="F35" s="191"/>
      <c r="G35" s="951" t="s">
        <v>119</v>
      </c>
      <c r="H35" s="952"/>
      <c r="I35" s="224" t="s">
        <v>45</v>
      </c>
      <c r="J35" s="218"/>
      <c r="K35" s="226">
        <v>100</v>
      </c>
      <c r="L35" s="197"/>
      <c r="M35" s="222" t="s">
        <v>223</v>
      </c>
      <c r="N35" s="223"/>
      <c r="O35" s="246" t="s">
        <v>224</v>
      </c>
      <c r="P35" s="235"/>
      <c r="Q35" s="167">
        <v>50</v>
      </c>
      <c r="R35" s="205"/>
      <c r="S35" s="238" t="s">
        <v>122</v>
      </c>
      <c r="T35" s="217" t="s">
        <v>225</v>
      </c>
      <c r="U35" s="225"/>
      <c r="V35" s="184">
        <v>250</v>
      </c>
      <c r="W35" s="924"/>
      <c r="X35" s="925"/>
      <c r="Y35" s="224" t="s">
        <v>120</v>
      </c>
      <c r="Z35" s="224" t="s">
        <v>74</v>
      </c>
      <c r="AA35" s="234"/>
      <c r="AB35" s="237">
        <v>50</v>
      </c>
      <c r="AC35" s="189"/>
    </row>
    <row r="36" spans="2:29" s="214" customFormat="1" ht="15" customHeight="1">
      <c r="B36" s="238" t="s">
        <v>122</v>
      </c>
      <c r="C36" s="224" t="s">
        <v>226</v>
      </c>
      <c r="D36" s="259"/>
      <c r="E36" s="273">
        <v>150</v>
      </c>
      <c r="F36" s="191"/>
      <c r="G36" s="951" t="s">
        <v>227</v>
      </c>
      <c r="H36" s="952"/>
      <c r="I36" s="224" t="s">
        <v>228</v>
      </c>
      <c r="J36" s="259"/>
      <c r="K36" s="226">
        <v>100</v>
      </c>
      <c r="L36" s="197"/>
      <c r="M36" s="222" t="s">
        <v>119</v>
      </c>
      <c r="N36" s="223"/>
      <c r="O36" s="224" t="s">
        <v>229</v>
      </c>
      <c r="P36" s="234"/>
      <c r="Q36" s="245">
        <v>50</v>
      </c>
      <c r="R36" s="191"/>
      <c r="S36" s="238" t="s">
        <v>119</v>
      </c>
      <c r="T36" s="224" t="s">
        <v>60</v>
      </c>
      <c r="U36" s="225"/>
      <c r="V36" s="184">
        <v>200</v>
      </c>
      <c r="W36" s="924"/>
      <c r="X36" s="925"/>
      <c r="Y36" s="223" t="s">
        <v>114</v>
      </c>
      <c r="Z36" s="224" t="s">
        <v>75</v>
      </c>
      <c r="AA36" s="234"/>
      <c r="AB36" s="237">
        <v>50</v>
      </c>
      <c r="AC36" s="189"/>
    </row>
    <row r="37" spans="2:29" s="214" customFormat="1" ht="15" customHeight="1">
      <c r="B37" s="238" t="s">
        <v>120</v>
      </c>
      <c r="C37" s="224" t="s">
        <v>230</v>
      </c>
      <c r="D37" s="274"/>
      <c r="E37" s="275">
        <v>150</v>
      </c>
      <c r="F37" s="191"/>
      <c r="G37" s="951" t="s">
        <v>120</v>
      </c>
      <c r="H37" s="952"/>
      <c r="I37" s="224" t="s">
        <v>94</v>
      </c>
      <c r="J37" s="259"/>
      <c r="K37" s="226">
        <v>200</v>
      </c>
      <c r="L37" s="192"/>
      <c r="M37" s="222" t="s">
        <v>231</v>
      </c>
      <c r="N37" s="223"/>
      <c r="O37" s="224" t="s">
        <v>53</v>
      </c>
      <c r="P37" s="234"/>
      <c r="Q37" s="245">
        <v>50</v>
      </c>
      <c r="R37" s="191"/>
      <c r="S37" s="238" t="s">
        <v>127</v>
      </c>
      <c r="T37" s="217" t="s">
        <v>232</v>
      </c>
      <c r="U37" s="229"/>
      <c r="V37" s="184">
        <v>250</v>
      </c>
      <c r="W37" s="924"/>
      <c r="X37" s="925"/>
      <c r="Y37" s="224" t="s">
        <v>122</v>
      </c>
      <c r="Z37" s="224" t="s">
        <v>76</v>
      </c>
      <c r="AA37" s="234"/>
      <c r="AB37" s="237">
        <v>50</v>
      </c>
      <c r="AC37" s="189"/>
    </row>
    <row r="38" spans="2:29" s="214" customFormat="1" ht="15" customHeight="1">
      <c r="B38" s="238" t="s">
        <v>127</v>
      </c>
      <c r="C38" s="229" t="s">
        <v>31</v>
      </c>
      <c r="D38" s="229"/>
      <c r="E38" s="226">
        <v>100</v>
      </c>
      <c r="F38" s="191"/>
      <c r="G38" s="951" t="s">
        <v>119</v>
      </c>
      <c r="H38" s="952"/>
      <c r="I38" s="224" t="s">
        <v>95</v>
      </c>
      <c r="J38" s="274"/>
      <c r="K38" s="226">
        <v>250</v>
      </c>
      <c r="L38" s="192"/>
      <c r="M38" s="222" t="s">
        <v>171</v>
      </c>
      <c r="N38" s="223"/>
      <c r="O38" s="224" t="s">
        <v>54</v>
      </c>
      <c r="P38" s="234"/>
      <c r="Q38" s="245">
        <v>50</v>
      </c>
      <c r="R38" s="191"/>
      <c r="S38" s="238" t="s">
        <v>127</v>
      </c>
      <c r="T38" s="217" t="s">
        <v>61</v>
      </c>
      <c r="U38" s="234"/>
      <c r="V38" s="226">
        <v>100</v>
      </c>
      <c r="W38" s="924"/>
      <c r="X38" s="925"/>
      <c r="Y38" s="224" t="s">
        <v>119</v>
      </c>
      <c r="Z38" s="224" t="s">
        <v>287</v>
      </c>
      <c r="AA38" s="234"/>
      <c r="AB38" s="237">
        <v>50</v>
      </c>
      <c r="AC38" s="189"/>
    </row>
    <row r="39" spans="2:29" s="214" customFormat="1" ht="15" customHeight="1">
      <c r="B39" s="238" t="s">
        <v>124</v>
      </c>
      <c r="C39" s="224" t="s">
        <v>233</v>
      </c>
      <c r="D39" s="259"/>
      <c r="E39" s="273">
        <v>100</v>
      </c>
      <c r="F39" s="191"/>
      <c r="G39" s="951" t="s">
        <v>234</v>
      </c>
      <c r="H39" s="952"/>
      <c r="I39" s="224" t="s">
        <v>44</v>
      </c>
      <c r="J39" s="259"/>
      <c r="K39" s="226">
        <v>100</v>
      </c>
      <c r="L39" s="192"/>
      <c r="M39" s="234"/>
      <c r="N39" s="234"/>
      <c r="O39" s="224"/>
      <c r="P39" s="234"/>
      <c r="Q39" s="245"/>
      <c r="R39" s="276"/>
      <c r="S39" s="238" t="s">
        <v>120</v>
      </c>
      <c r="T39" s="224" t="s">
        <v>235</v>
      </c>
      <c r="U39" s="234"/>
      <c r="V39" s="226">
        <v>200</v>
      </c>
      <c r="W39" s="924"/>
      <c r="X39" s="925"/>
      <c r="Y39" s="224" t="s">
        <v>119</v>
      </c>
      <c r="Z39" s="224" t="s">
        <v>70</v>
      </c>
      <c r="AA39" s="234"/>
      <c r="AB39" s="237">
        <v>100</v>
      </c>
      <c r="AC39" s="189"/>
    </row>
    <row r="40" spans="2:29" s="214" customFormat="1" ht="15" customHeight="1" thickBot="1">
      <c r="B40" s="238" t="s">
        <v>127</v>
      </c>
      <c r="C40" s="246" t="s">
        <v>32</v>
      </c>
      <c r="D40" s="274"/>
      <c r="E40" s="275">
        <v>100</v>
      </c>
      <c r="F40" s="191"/>
      <c r="G40" s="930" t="s">
        <v>120</v>
      </c>
      <c r="H40" s="931"/>
      <c r="I40" s="217" t="s">
        <v>96</v>
      </c>
      <c r="J40" s="218"/>
      <c r="K40" s="184">
        <v>150</v>
      </c>
      <c r="L40" s="198"/>
      <c r="M40" s="939" t="s">
        <v>236</v>
      </c>
      <c r="N40" s="940"/>
      <c r="O40" s="940"/>
      <c r="P40" s="941"/>
      <c r="Q40" s="167">
        <f>SUM(Q13:Q39)</f>
        <v>5750</v>
      </c>
      <c r="R40" s="180">
        <f>SUM(R13:R39)</f>
        <v>0</v>
      </c>
      <c r="S40" s="238" t="s">
        <v>209</v>
      </c>
      <c r="T40" s="224" t="s">
        <v>237</v>
      </c>
      <c r="U40" s="234"/>
      <c r="V40" s="226">
        <v>50</v>
      </c>
      <c r="W40" s="924"/>
      <c r="X40" s="925"/>
      <c r="Y40" s="224" t="s">
        <v>119</v>
      </c>
      <c r="Z40" s="224" t="s">
        <v>241</v>
      </c>
      <c r="AA40" s="234"/>
      <c r="AB40" s="237">
        <v>50</v>
      </c>
      <c r="AC40" s="189"/>
    </row>
    <row r="41" spans="2:29" s="214" customFormat="1" ht="15" customHeight="1">
      <c r="B41" s="277" t="s">
        <v>124</v>
      </c>
      <c r="C41" s="224" t="s">
        <v>33</v>
      </c>
      <c r="D41" s="259"/>
      <c r="E41" s="273">
        <v>250</v>
      </c>
      <c r="F41" s="191"/>
      <c r="G41" s="930" t="s">
        <v>124</v>
      </c>
      <c r="H41" s="931"/>
      <c r="I41" s="224" t="s">
        <v>46</v>
      </c>
      <c r="J41" s="259"/>
      <c r="K41" s="226">
        <v>650</v>
      </c>
      <c r="L41" s="192"/>
      <c r="M41" s="945" t="s">
        <v>238</v>
      </c>
      <c r="N41" s="946"/>
      <c r="O41" s="946"/>
      <c r="P41" s="946"/>
      <c r="Q41" s="946"/>
      <c r="R41" s="947"/>
      <c r="S41" s="238" t="s">
        <v>119</v>
      </c>
      <c r="T41" s="224" t="s">
        <v>239</v>
      </c>
      <c r="U41" s="234"/>
      <c r="V41" s="226">
        <v>50</v>
      </c>
      <c r="W41" s="924"/>
      <c r="X41" s="925"/>
      <c r="Y41" s="224" t="s">
        <v>119</v>
      </c>
      <c r="Z41" s="224" t="s">
        <v>71</v>
      </c>
      <c r="AA41" s="234"/>
      <c r="AB41" s="237">
        <v>50</v>
      </c>
      <c r="AC41" s="189"/>
    </row>
    <row r="42" spans="2:29" s="214" customFormat="1" ht="15" customHeight="1" thickBot="1">
      <c r="B42" s="277" t="s">
        <v>127</v>
      </c>
      <c r="C42" s="232" t="s">
        <v>35</v>
      </c>
      <c r="D42" s="274"/>
      <c r="E42" s="275">
        <v>250</v>
      </c>
      <c r="F42" s="191"/>
      <c r="G42" s="930" t="s">
        <v>240</v>
      </c>
      <c r="H42" s="931"/>
      <c r="I42" s="224" t="s">
        <v>242</v>
      </c>
      <c r="J42" s="259"/>
      <c r="K42" s="226">
        <v>150</v>
      </c>
      <c r="L42" s="192"/>
      <c r="M42" s="948"/>
      <c r="N42" s="949"/>
      <c r="O42" s="949"/>
      <c r="P42" s="949"/>
      <c r="Q42" s="949"/>
      <c r="R42" s="950"/>
      <c r="S42" s="238" t="s">
        <v>122</v>
      </c>
      <c r="T42" s="224" t="s">
        <v>243</v>
      </c>
      <c r="U42" s="234"/>
      <c r="V42" s="226">
        <v>50</v>
      </c>
      <c r="W42" s="924"/>
      <c r="X42" s="925"/>
      <c r="Y42" s="223" t="s">
        <v>126</v>
      </c>
      <c r="Z42" s="224" t="s">
        <v>72</v>
      </c>
      <c r="AA42" s="234"/>
      <c r="AB42" s="237">
        <v>50</v>
      </c>
      <c r="AC42" s="189"/>
    </row>
    <row r="43" spans="2:29" s="214" customFormat="1" ht="15" customHeight="1">
      <c r="B43" s="238" t="s">
        <v>122</v>
      </c>
      <c r="C43" s="224" t="s">
        <v>244</v>
      </c>
      <c r="D43" s="259"/>
      <c r="E43" s="275">
        <v>100</v>
      </c>
      <c r="F43" s="191"/>
      <c r="G43" s="930" t="s">
        <v>119</v>
      </c>
      <c r="H43" s="931"/>
      <c r="I43" s="224" t="s">
        <v>245</v>
      </c>
      <c r="J43" s="259"/>
      <c r="K43" s="226">
        <v>100</v>
      </c>
      <c r="L43" s="192"/>
      <c r="M43" s="215" t="s">
        <v>115</v>
      </c>
      <c r="N43" s="216"/>
      <c r="O43" s="219" t="s">
        <v>246</v>
      </c>
      <c r="P43" s="220"/>
      <c r="Q43" s="221">
        <v>500</v>
      </c>
      <c r="R43" s="190"/>
      <c r="S43" s="238" t="s">
        <v>120</v>
      </c>
      <c r="T43" s="224" t="s">
        <v>247</v>
      </c>
      <c r="U43" s="234"/>
      <c r="V43" s="226">
        <v>50</v>
      </c>
      <c r="W43" s="924"/>
      <c r="X43" s="925"/>
      <c r="Y43" s="234"/>
      <c r="Z43" s="234"/>
      <c r="AA43" s="234"/>
      <c r="AB43" s="237"/>
      <c r="AC43" s="268"/>
    </row>
    <row r="44" spans="2:29" ht="15" customHeight="1" thickBot="1">
      <c r="B44" s="168" t="s">
        <v>124</v>
      </c>
      <c r="C44" s="228" t="s">
        <v>248</v>
      </c>
      <c r="D44" s="270"/>
      <c r="E44" s="271">
        <v>450</v>
      </c>
      <c r="F44" s="196"/>
      <c r="G44" s="930" t="s">
        <v>231</v>
      </c>
      <c r="H44" s="931"/>
      <c r="I44" s="224" t="s">
        <v>249</v>
      </c>
      <c r="J44" s="259"/>
      <c r="K44" s="226">
        <v>150</v>
      </c>
      <c r="L44" s="192"/>
      <c r="M44" s="222" t="s">
        <v>119</v>
      </c>
      <c r="N44" s="223"/>
      <c r="O44" s="224" t="s">
        <v>250</v>
      </c>
      <c r="P44" s="234"/>
      <c r="Q44" s="226">
        <v>350</v>
      </c>
      <c r="R44" s="192"/>
      <c r="S44" s="238" t="s">
        <v>134</v>
      </c>
      <c r="T44" s="224" t="s">
        <v>251</v>
      </c>
      <c r="U44" s="234"/>
      <c r="V44" s="226">
        <v>50</v>
      </c>
      <c r="W44" s="924"/>
      <c r="X44" s="925"/>
      <c r="Y44" s="939" t="s">
        <v>256</v>
      </c>
      <c r="Z44" s="940"/>
      <c r="AA44" s="941"/>
      <c r="AB44" s="281">
        <f>SUM(AB34:AB43)</f>
        <v>650</v>
      </c>
      <c r="AC44" s="177">
        <f>SUM(AC34:AC43)</f>
        <v>0</v>
      </c>
    </row>
    <row r="45" spans="2:29" ht="15" customHeight="1" thickBot="1">
      <c r="B45" s="173" t="s">
        <v>134</v>
      </c>
      <c r="C45" s="278" t="s">
        <v>252</v>
      </c>
      <c r="D45" s="279"/>
      <c r="E45" s="280">
        <v>300</v>
      </c>
      <c r="F45" s="203"/>
      <c r="G45" s="930" t="s">
        <v>231</v>
      </c>
      <c r="H45" s="931"/>
      <c r="I45" s="224" t="s">
        <v>97</v>
      </c>
      <c r="J45" s="259"/>
      <c r="K45" s="226">
        <v>500</v>
      </c>
      <c r="L45" s="192"/>
      <c r="M45" s="222" t="s">
        <v>120</v>
      </c>
      <c r="N45" s="223"/>
      <c r="O45" s="224" t="s">
        <v>253</v>
      </c>
      <c r="P45" s="234"/>
      <c r="Q45" s="226">
        <v>200</v>
      </c>
      <c r="R45" s="192"/>
      <c r="S45" s="238" t="s">
        <v>254</v>
      </c>
      <c r="T45" s="224" t="s">
        <v>255</v>
      </c>
      <c r="U45" s="234"/>
      <c r="V45" s="226">
        <v>50</v>
      </c>
      <c r="W45" s="924"/>
      <c r="X45" s="925"/>
      <c r="Y45" s="942" t="s">
        <v>261</v>
      </c>
      <c r="Z45" s="943"/>
      <c r="AA45" s="944"/>
      <c r="AB45" s="282">
        <f>SUM(E30+K28+Q10+Q40+V25+AB14+AB31+AB44)</f>
        <v>32050</v>
      </c>
      <c r="AC45" s="283">
        <f>SUM(F30+L28+R10+R40+W25+AC14+AC31+AC44)</f>
        <v>0</v>
      </c>
    </row>
    <row r="46" spans="2:29" ht="15" customHeight="1">
      <c r="B46" s="222" t="s">
        <v>191</v>
      </c>
      <c r="C46" s="242" t="s">
        <v>257</v>
      </c>
      <c r="D46" s="259"/>
      <c r="E46" s="275">
        <v>150</v>
      </c>
      <c r="F46" s="191"/>
      <c r="G46" s="930" t="s">
        <v>258</v>
      </c>
      <c r="H46" s="931"/>
      <c r="I46" s="224" t="s">
        <v>98</v>
      </c>
      <c r="J46" s="259"/>
      <c r="K46" s="226">
        <v>50</v>
      </c>
      <c r="L46" s="192"/>
      <c r="M46" s="222" t="s">
        <v>145</v>
      </c>
      <c r="N46" s="223"/>
      <c r="O46" s="224" t="s">
        <v>259</v>
      </c>
      <c r="P46" s="234"/>
      <c r="Q46" s="226">
        <v>150</v>
      </c>
      <c r="R46" s="192"/>
      <c r="S46" s="238" t="s">
        <v>209</v>
      </c>
      <c r="T46" s="224" t="s">
        <v>260</v>
      </c>
      <c r="U46" s="234"/>
      <c r="V46" s="226">
        <v>50</v>
      </c>
      <c r="W46" s="924"/>
      <c r="X46" s="925"/>
      <c r="Y46" s="284" t="s">
        <v>267</v>
      </c>
      <c r="Z46" s="285"/>
      <c r="AA46" s="285"/>
      <c r="AB46" s="285"/>
      <c r="AC46" s="286"/>
    </row>
    <row r="47" spans="2:29" ht="15" customHeight="1">
      <c r="B47" s="222" t="s">
        <v>154</v>
      </c>
      <c r="C47" s="242" t="s">
        <v>262</v>
      </c>
      <c r="D47" s="274"/>
      <c r="E47" s="275">
        <v>600</v>
      </c>
      <c r="F47" s="191"/>
      <c r="G47" s="930" t="s">
        <v>263</v>
      </c>
      <c r="H47" s="931"/>
      <c r="I47" s="224" t="s">
        <v>47</v>
      </c>
      <c r="J47" s="259"/>
      <c r="K47" s="226">
        <v>100</v>
      </c>
      <c r="L47" s="192"/>
      <c r="M47" s="222" t="s">
        <v>120</v>
      </c>
      <c r="N47" s="223"/>
      <c r="O47" s="224" t="s">
        <v>264</v>
      </c>
      <c r="P47" s="234"/>
      <c r="Q47" s="226">
        <v>250</v>
      </c>
      <c r="R47" s="192"/>
      <c r="S47" s="238" t="s">
        <v>265</v>
      </c>
      <c r="T47" s="224" t="s">
        <v>266</v>
      </c>
      <c r="U47" s="234"/>
      <c r="V47" s="226">
        <v>50</v>
      </c>
      <c r="W47" s="924"/>
      <c r="X47" s="925"/>
      <c r="Y47" s="934" t="s">
        <v>284</v>
      </c>
      <c r="Z47" s="935"/>
      <c r="AA47" s="935"/>
      <c r="AB47" s="935"/>
      <c r="AC47" s="936"/>
    </row>
    <row r="48" spans="2:29" ht="15" customHeight="1" thickBot="1">
      <c r="B48" s="251" t="s">
        <v>169</v>
      </c>
      <c r="C48" s="287" t="s">
        <v>268</v>
      </c>
      <c r="D48" s="288"/>
      <c r="E48" s="289">
        <v>100</v>
      </c>
      <c r="F48" s="193"/>
      <c r="G48" s="932" t="s">
        <v>265</v>
      </c>
      <c r="H48" s="933"/>
      <c r="I48" s="287" t="s">
        <v>269</v>
      </c>
      <c r="J48" s="288"/>
      <c r="K48" s="290">
        <v>50</v>
      </c>
      <c r="L48" s="194"/>
      <c r="M48" s="251" t="s">
        <v>119</v>
      </c>
      <c r="N48" s="252"/>
      <c r="O48" s="287" t="s">
        <v>270</v>
      </c>
      <c r="P48" s="291"/>
      <c r="Q48" s="290">
        <v>100</v>
      </c>
      <c r="R48" s="194"/>
      <c r="S48" s="292" t="s">
        <v>177</v>
      </c>
      <c r="T48" s="287" t="s">
        <v>62</v>
      </c>
      <c r="U48" s="291"/>
      <c r="V48" s="290">
        <v>150</v>
      </c>
      <c r="W48" s="937"/>
      <c r="X48" s="938"/>
      <c r="Y48" s="315"/>
      <c r="Z48" s="316"/>
      <c r="AA48" s="316"/>
      <c r="AB48" s="316"/>
      <c r="AC48" s="6"/>
    </row>
    <row r="49" ht="4.5" customHeight="1"/>
    <row r="50" spans="1:30" ht="14.25">
      <c r="A50" s="153"/>
      <c r="B50" s="208" t="s">
        <v>271</v>
      </c>
      <c r="C50" s="154"/>
      <c r="D50" s="155"/>
      <c r="E50" s="154"/>
      <c r="F50" s="154"/>
      <c r="G50" s="154"/>
      <c r="H50" s="154"/>
      <c r="I50" s="155"/>
      <c r="J50" s="155"/>
      <c r="K50" s="154"/>
      <c r="L50" s="155"/>
      <c r="M50" s="154"/>
      <c r="N50" s="155"/>
      <c r="O50" s="154"/>
      <c r="P50" s="155"/>
      <c r="Q50" s="155"/>
      <c r="R50" s="154"/>
      <c r="S50" s="154"/>
      <c r="T50" s="155"/>
      <c r="U50" s="154"/>
      <c r="V50" s="155"/>
      <c r="W50" s="154"/>
      <c r="X50" s="155"/>
      <c r="Y50" s="155"/>
      <c r="Z50" s="156"/>
      <c r="AA50" s="155"/>
      <c r="AB50" s="157" t="s">
        <v>289</v>
      </c>
      <c r="AC50" s="158" t="s">
        <v>272</v>
      </c>
      <c r="AD50" s="155"/>
    </row>
    <row r="51" ht="5.25" customHeight="1"/>
  </sheetData>
  <sheetProtection/>
  <mergeCells count="112"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M5:P5"/>
    <mergeCell ref="B6:F7"/>
    <mergeCell ref="G6:H6"/>
    <mergeCell ref="M6:N6"/>
    <mergeCell ref="G7:H7"/>
    <mergeCell ref="M7:N7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Y14:AA14"/>
    <mergeCell ref="G15:H15"/>
    <mergeCell ref="Y15:AC16"/>
    <mergeCell ref="W16:X16"/>
    <mergeCell ref="W14:X14"/>
    <mergeCell ref="W15:X15"/>
    <mergeCell ref="G13:H13"/>
    <mergeCell ref="G14:H14"/>
    <mergeCell ref="W21:X21"/>
    <mergeCell ref="W22:X22"/>
    <mergeCell ref="W13:X13"/>
    <mergeCell ref="W17:X17"/>
    <mergeCell ref="W18:X18"/>
    <mergeCell ref="W19:X19"/>
    <mergeCell ref="G25:H25"/>
    <mergeCell ref="S25:U25"/>
    <mergeCell ref="G26:H26"/>
    <mergeCell ref="S26:X27"/>
    <mergeCell ref="W25:X25"/>
    <mergeCell ref="W23:X23"/>
    <mergeCell ref="W24:X24"/>
    <mergeCell ref="G35:H35"/>
    <mergeCell ref="G28:J28"/>
    <mergeCell ref="G29:L30"/>
    <mergeCell ref="B30:D30"/>
    <mergeCell ref="B31:F32"/>
    <mergeCell ref="G31:H31"/>
    <mergeCell ref="G32:H32"/>
    <mergeCell ref="Y31:AA31"/>
    <mergeCell ref="G33:H33"/>
    <mergeCell ref="Y32:AC33"/>
    <mergeCell ref="G34:H34"/>
    <mergeCell ref="W32:X32"/>
    <mergeCell ref="W33:X33"/>
    <mergeCell ref="W34:X34"/>
    <mergeCell ref="G44:H44"/>
    <mergeCell ref="G36:H36"/>
    <mergeCell ref="G37:H37"/>
    <mergeCell ref="G38:H38"/>
    <mergeCell ref="M40:P40"/>
    <mergeCell ref="G39:H39"/>
    <mergeCell ref="G40:H40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7:H47"/>
    <mergeCell ref="G48:H48"/>
    <mergeCell ref="Y47:AC47"/>
    <mergeCell ref="W46:X46"/>
    <mergeCell ref="W47:X47"/>
    <mergeCell ref="W48:X48"/>
    <mergeCell ref="G46:H46"/>
    <mergeCell ref="W35:X35"/>
    <mergeCell ref="W36:X36"/>
    <mergeCell ref="W37:X37"/>
    <mergeCell ref="W9:X9"/>
    <mergeCell ref="W10:X10"/>
    <mergeCell ref="W11:X11"/>
    <mergeCell ref="W12:X12"/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7" customWidth="1"/>
    <col min="3" max="3" width="11.625" style="7" customWidth="1"/>
    <col min="4" max="4" width="4.125" style="7" customWidth="1"/>
    <col min="5" max="5" width="7.75390625" style="7" customWidth="1"/>
    <col min="6" max="6" width="0.2421875" style="7" customWidth="1"/>
    <col min="7" max="7" width="8.625" style="7" customWidth="1"/>
    <col min="8" max="8" width="1.4921875" style="7" customWidth="1"/>
    <col min="9" max="9" width="1.25" style="7" customWidth="1"/>
    <col min="10" max="10" width="1.75390625" style="7" customWidth="1"/>
    <col min="11" max="11" width="10.25390625" style="7" customWidth="1"/>
    <col min="12" max="12" width="4.125" style="7" customWidth="1"/>
    <col min="13" max="13" width="7.75390625" style="7" customWidth="1"/>
    <col min="14" max="14" width="0.2421875" style="7" customWidth="1"/>
    <col min="15" max="15" width="8.625" style="7" customWidth="1"/>
    <col min="16" max="16" width="1.4921875" style="7" customWidth="1"/>
    <col min="17" max="17" width="1.12109375" style="7" customWidth="1"/>
    <col min="18" max="18" width="3.625" style="7" customWidth="1"/>
    <col min="19" max="19" width="8.625" style="7" customWidth="1"/>
    <col min="20" max="20" width="4.125" style="7" customWidth="1"/>
    <col min="21" max="21" width="7.625" style="7" customWidth="1"/>
    <col min="22" max="22" width="0.2421875" style="7" customWidth="1"/>
    <col min="23" max="23" width="7.625" style="7" customWidth="1"/>
    <col min="24" max="24" width="1.4921875" style="7" customWidth="1"/>
    <col min="25" max="25" width="1.12109375" style="7" customWidth="1"/>
    <col min="26" max="26" width="11.625" style="7" customWidth="1"/>
    <col min="27" max="27" width="4.125" style="7" customWidth="1"/>
    <col min="28" max="28" width="7.75390625" style="7" customWidth="1"/>
    <col min="29" max="29" width="0.2421875" style="7" customWidth="1"/>
    <col min="30" max="30" width="4.625" style="7" customWidth="1"/>
    <col min="31" max="31" width="3.625" style="7" customWidth="1"/>
    <col min="32" max="32" width="1.4921875" style="7" customWidth="1"/>
    <col min="33" max="33" width="1.12109375" style="7" customWidth="1"/>
    <col min="34" max="34" width="11.50390625" style="7" customWidth="1"/>
    <col min="35" max="35" width="4.125" style="7" customWidth="1"/>
    <col min="36" max="36" width="7.75390625" style="7" customWidth="1"/>
    <col min="37" max="37" width="0.2421875" style="7" customWidth="1"/>
    <col min="38" max="38" width="7.25390625" style="7" customWidth="1"/>
    <col min="39" max="39" width="1.37890625" style="7" customWidth="1"/>
    <col min="40" max="16384" width="9.00390625" style="7" customWidth="1"/>
  </cols>
  <sheetData>
    <row r="1" spans="3:38" s="15" customFormat="1" ht="15" customHeight="1" thickBot="1">
      <c r="C1" s="19"/>
      <c r="AH1" s="9"/>
      <c r="AJ1" s="7"/>
      <c r="AL1" s="7"/>
    </row>
    <row r="2" spans="2:39" ht="36" customHeight="1">
      <c r="B2" s="1006" t="s">
        <v>5</v>
      </c>
      <c r="C2" s="1006"/>
      <c r="D2" s="1006"/>
      <c r="E2" s="1006"/>
      <c r="G2" s="1007" t="s">
        <v>6</v>
      </c>
      <c r="H2" s="1008"/>
      <c r="I2" s="1008"/>
      <c r="J2" s="1009"/>
      <c r="K2" s="1010"/>
      <c r="L2" s="1011"/>
      <c r="M2" s="1011"/>
      <c r="N2" s="1011"/>
      <c r="O2" s="1011"/>
      <c r="P2" s="1011"/>
      <c r="Q2" s="1011"/>
      <c r="R2" s="1012"/>
      <c r="S2" s="1013" t="s">
        <v>7</v>
      </c>
      <c r="T2" s="1009"/>
      <c r="U2" s="1010"/>
      <c r="V2" s="1011"/>
      <c r="W2" s="1011"/>
      <c r="X2" s="1011"/>
      <c r="Y2" s="1011"/>
      <c r="Z2" s="1011"/>
      <c r="AA2" s="1012"/>
      <c r="AB2" s="1013" t="s">
        <v>8</v>
      </c>
      <c r="AC2" s="1008"/>
      <c r="AD2" s="1009"/>
      <c r="AE2" s="996"/>
      <c r="AF2" s="997"/>
      <c r="AG2" s="997"/>
      <c r="AH2" s="997"/>
      <c r="AI2" s="997"/>
      <c r="AJ2" s="997"/>
      <c r="AK2" s="997"/>
      <c r="AL2" s="997"/>
      <c r="AM2" s="998"/>
    </row>
    <row r="3" spans="2:39" ht="36" customHeight="1" thickBot="1">
      <c r="B3" s="16"/>
      <c r="C3" s="16"/>
      <c r="D3" s="16"/>
      <c r="E3" s="16"/>
      <c r="G3" s="1019" t="s">
        <v>9</v>
      </c>
      <c r="H3" s="1020"/>
      <c r="I3" s="1020"/>
      <c r="J3" s="1021"/>
      <c r="K3" s="1022"/>
      <c r="L3" s="1023"/>
      <c r="M3" s="1023"/>
      <c r="N3" s="1023"/>
      <c r="O3" s="1023"/>
      <c r="P3" s="1023"/>
      <c r="Q3" s="1023"/>
      <c r="R3" s="1024"/>
      <c r="S3" s="1025" t="s">
        <v>10</v>
      </c>
      <c r="T3" s="1021"/>
      <c r="U3" s="1014"/>
      <c r="V3" s="1015"/>
      <c r="W3" s="1015"/>
      <c r="X3" s="1015"/>
      <c r="Y3" s="1015"/>
      <c r="Z3" s="1015"/>
      <c r="AA3" s="1016"/>
      <c r="AB3" s="1025" t="s">
        <v>11</v>
      </c>
      <c r="AC3" s="1020"/>
      <c r="AD3" s="1021"/>
      <c r="AE3" s="1017">
        <f>SUM(AL19+AL34)</f>
        <v>0</v>
      </c>
      <c r="AF3" s="1018"/>
      <c r="AG3" s="1018"/>
      <c r="AH3" s="1018"/>
      <c r="AI3" s="1018"/>
      <c r="AJ3" s="1018"/>
      <c r="AK3" s="17"/>
      <c r="AL3" s="999" t="s">
        <v>2</v>
      </c>
      <c r="AM3" s="1000"/>
    </row>
    <row r="4" spans="3:39" ht="21" customHeight="1" thickBot="1">
      <c r="C4" s="18"/>
      <c r="R4" s="15"/>
      <c r="S4" s="15"/>
      <c r="W4" s="19"/>
      <c r="AG4" s="15"/>
      <c r="AH4" s="15"/>
      <c r="AI4" s="15"/>
      <c r="AJ4" s="15"/>
      <c r="AK4" s="15"/>
      <c r="AL4" s="15"/>
      <c r="AM4" s="15"/>
    </row>
    <row r="5" spans="2:39" ht="24" customHeight="1" thickBot="1">
      <c r="B5" s="1004" t="s">
        <v>0</v>
      </c>
      <c r="C5" s="1003"/>
      <c r="D5" s="1003"/>
      <c r="E5" s="1003"/>
      <c r="F5" s="1003"/>
      <c r="G5" s="1003"/>
      <c r="H5" s="1003"/>
      <c r="I5" s="1004" t="s">
        <v>82</v>
      </c>
      <c r="J5" s="1003"/>
      <c r="K5" s="1003"/>
      <c r="L5" s="1003"/>
      <c r="M5" s="1003"/>
      <c r="N5" s="1003"/>
      <c r="O5" s="1003"/>
      <c r="P5" s="1033"/>
      <c r="Q5" s="1003" t="s">
        <v>12</v>
      </c>
      <c r="R5" s="1003"/>
      <c r="S5" s="1003"/>
      <c r="T5" s="1003"/>
      <c r="U5" s="1003"/>
      <c r="V5" s="1003"/>
      <c r="W5" s="1003"/>
      <c r="X5" s="1003"/>
      <c r="Y5" s="1004" t="s">
        <v>13</v>
      </c>
      <c r="Z5" s="1003"/>
      <c r="AA5" s="1003"/>
      <c r="AB5" s="1003"/>
      <c r="AC5" s="1003"/>
      <c r="AD5" s="1003"/>
      <c r="AE5" s="1003"/>
      <c r="AF5" s="1005"/>
      <c r="AG5" s="1003" t="s">
        <v>14</v>
      </c>
      <c r="AH5" s="1003"/>
      <c r="AI5" s="1003"/>
      <c r="AJ5" s="1003"/>
      <c r="AK5" s="1003"/>
      <c r="AL5" s="1003"/>
      <c r="AM5" s="1005"/>
    </row>
    <row r="6" spans="2:39" ht="24" customHeight="1">
      <c r="B6" s="1026" t="s">
        <v>15</v>
      </c>
      <c r="C6" s="1027"/>
      <c r="D6" s="1028"/>
      <c r="E6" s="1029" t="s">
        <v>16</v>
      </c>
      <c r="F6" s="1027"/>
      <c r="G6" s="105"/>
      <c r="H6" s="15"/>
      <c r="I6" s="1030" t="s">
        <v>15</v>
      </c>
      <c r="J6" s="1031"/>
      <c r="K6" s="1031"/>
      <c r="L6" s="1032"/>
      <c r="M6" s="20" t="s">
        <v>16</v>
      </c>
      <c r="N6" s="22"/>
      <c r="O6" s="21"/>
      <c r="P6" s="23"/>
      <c r="Q6" s="1027" t="s">
        <v>15</v>
      </c>
      <c r="R6" s="1027"/>
      <c r="S6" s="1027"/>
      <c r="T6" s="1028"/>
      <c r="U6" s="1029" t="s">
        <v>16</v>
      </c>
      <c r="V6" s="1028"/>
      <c r="W6" s="15"/>
      <c r="X6" s="15"/>
      <c r="Y6" s="1030" t="s">
        <v>15</v>
      </c>
      <c r="Z6" s="1031"/>
      <c r="AA6" s="1031"/>
      <c r="AB6" s="1038" t="s">
        <v>16</v>
      </c>
      <c r="AC6" s="1032"/>
      <c r="AD6" s="21"/>
      <c r="AE6" s="21"/>
      <c r="AF6" s="23"/>
      <c r="AG6" s="1027" t="s">
        <v>15</v>
      </c>
      <c r="AH6" s="1027"/>
      <c r="AI6" s="1028"/>
      <c r="AJ6" s="1029" t="s">
        <v>16</v>
      </c>
      <c r="AK6" s="1028"/>
      <c r="AL6" s="15"/>
      <c r="AM6" s="28"/>
    </row>
    <row r="7" spans="2:39" ht="35.25" customHeight="1" thickBot="1">
      <c r="B7" s="76"/>
      <c r="C7" s="25" t="s">
        <v>102</v>
      </c>
      <c r="D7" s="77"/>
      <c r="E7" s="25"/>
      <c r="F7" s="27"/>
      <c r="G7" s="1040" t="s">
        <v>55</v>
      </c>
      <c r="H7" s="1040"/>
      <c r="I7" s="77"/>
      <c r="J7" s="77"/>
      <c r="K7" s="1041">
        <f>SUM(AJ19)</f>
        <v>13550</v>
      </c>
      <c r="L7" s="1041"/>
      <c r="M7" s="106" t="s">
        <v>2</v>
      </c>
      <c r="N7" s="77"/>
      <c r="O7" s="137" t="s">
        <v>77</v>
      </c>
      <c r="P7" s="77"/>
      <c r="Q7" s="77"/>
      <c r="R7" s="138"/>
      <c r="S7" s="138"/>
      <c r="T7" s="77"/>
      <c r="U7" s="138"/>
      <c r="V7" s="77"/>
      <c r="W7" s="138"/>
      <c r="X7" s="77"/>
      <c r="Y7" s="77"/>
      <c r="Z7" s="90"/>
      <c r="AA7" s="77"/>
      <c r="AB7" s="107"/>
      <c r="AC7" s="77"/>
      <c r="AD7" s="77"/>
      <c r="AE7" s="87"/>
      <c r="AF7" s="77"/>
      <c r="AG7" s="77"/>
      <c r="AH7" s="90"/>
      <c r="AI7" s="77"/>
      <c r="AJ7" s="107"/>
      <c r="AK7" s="77"/>
      <c r="AL7" s="87"/>
      <c r="AM7" s="78"/>
    </row>
    <row r="8" spans="2:39" s="34" customFormat="1" ht="19.5" customHeight="1">
      <c r="B8" s="29"/>
      <c r="C8" s="55" t="s">
        <v>78</v>
      </c>
      <c r="D8" s="30"/>
      <c r="E8" s="294">
        <v>950</v>
      </c>
      <c r="F8" s="94"/>
      <c r="G8" s="57"/>
      <c r="H8" s="139"/>
      <c r="I8" s="10"/>
      <c r="J8" s="11"/>
      <c r="K8" s="11"/>
      <c r="L8" s="11"/>
      <c r="M8" s="13"/>
      <c r="N8" s="12"/>
      <c r="O8" s="11"/>
      <c r="P8" s="140"/>
      <c r="Q8" s="29"/>
      <c r="R8" s="1039" t="s">
        <v>78</v>
      </c>
      <c r="S8" s="1039"/>
      <c r="T8" s="30"/>
      <c r="U8" s="295">
        <v>2850</v>
      </c>
      <c r="V8" s="33"/>
      <c r="W8" s="297"/>
      <c r="X8" s="31"/>
      <c r="Y8" s="30"/>
      <c r="Z8" s="55" t="s">
        <v>78</v>
      </c>
      <c r="AA8" s="33" t="s">
        <v>51</v>
      </c>
      <c r="AB8" s="301">
        <v>4700</v>
      </c>
      <c r="AC8" s="30"/>
      <c r="AD8" s="994"/>
      <c r="AE8" s="995"/>
      <c r="AF8" s="30"/>
      <c r="AG8" s="29"/>
      <c r="AH8" s="55" t="s">
        <v>79</v>
      </c>
      <c r="AI8" s="33"/>
      <c r="AJ8" s="301">
        <v>2350</v>
      </c>
      <c r="AK8" s="30"/>
      <c r="AL8" s="174"/>
      <c r="AM8" s="31"/>
    </row>
    <row r="9" spans="2:39" s="34" customFormat="1" ht="19.5" customHeight="1">
      <c r="B9" s="35"/>
      <c r="C9" s="63"/>
      <c r="D9" s="40"/>
      <c r="E9" s="48"/>
      <c r="F9" s="96"/>
      <c r="G9" s="115"/>
      <c r="H9" s="116"/>
      <c r="I9" s="40"/>
      <c r="J9" s="1034"/>
      <c r="K9" s="1034"/>
      <c r="L9" s="41"/>
      <c r="M9" s="118"/>
      <c r="N9" s="40"/>
      <c r="O9" s="36"/>
      <c r="P9" s="40"/>
      <c r="Q9" s="35"/>
      <c r="R9" s="1034" t="s">
        <v>80</v>
      </c>
      <c r="S9" s="1034"/>
      <c r="T9" s="40"/>
      <c r="U9" s="296">
        <v>550</v>
      </c>
      <c r="V9" s="41"/>
      <c r="W9" s="298"/>
      <c r="X9" s="38"/>
      <c r="Y9" s="40"/>
      <c r="Z9" s="65"/>
      <c r="AA9" s="41"/>
      <c r="AB9" s="118"/>
      <c r="AC9" s="40"/>
      <c r="AD9" s="990"/>
      <c r="AE9" s="991"/>
      <c r="AF9" s="40"/>
      <c r="AG9" s="35"/>
      <c r="AH9" s="1042" t="s">
        <v>81</v>
      </c>
      <c r="AI9" s="1043"/>
      <c r="AJ9" s="118">
        <v>1800</v>
      </c>
      <c r="AK9" s="40"/>
      <c r="AL9" s="176"/>
      <c r="AM9" s="38"/>
    </row>
    <row r="10" spans="2:39" s="34" customFormat="1" ht="19.5" customHeight="1">
      <c r="B10" s="35"/>
      <c r="C10" s="63"/>
      <c r="D10" s="40"/>
      <c r="E10" s="52"/>
      <c r="F10" s="46"/>
      <c r="G10" s="63"/>
      <c r="H10" s="62"/>
      <c r="I10" s="40"/>
      <c r="J10" s="1034"/>
      <c r="K10" s="1034"/>
      <c r="L10" s="41"/>
      <c r="M10" s="66"/>
      <c r="N10" s="40"/>
      <c r="O10" s="49"/>
      <c r="P10" s="40"/>
      <c r="Q10" s="35"/>
      <c r="R10" s="63"/>
      <c r="S10" s="63"/>
      <c r="T10" s="40"/>
      <c r="U10" s="49"/>
      <c r="V10" s="41"/>
      <c r="W10" s="298"/>
      <c r="X10" s="38"/>
      <c r="Y10" s="40"/>
      <c r="Z10" s="63"/>
      <c r="AA10" s="41"/>
      <c r="AB10" s="66"/>
      <c r="AC10" s="40"/>
      <c r="AD10" s="990"/>
      <c r="AE10" s="991"/>
      <c r="AF10" s="40"/>
      <c r="AG10" s="35"/>
      <c r="AH10" s="40"/>
      <c r="AI10" s="41"/>
      <c r="AJ10" s="302"/>
      <c r="AK10" s="40"/>
      <c r="AL10" s="176"/>
      <c r="AM10" s="38"/>
    </row>
    <row r="11" spans="2:39" s="34" customFormat="1" ht="19.5" customHeight="1">
      <c r="B11" s="35"/>
      <c r="C11" s="63"/>
      <c r="D11" s="40"/>
      <c r="E11" s="52"/>
      <c r="F11" s="46"/>
      <c r="G11" s="63"/>
      <c r="H11" s="62"/>
      <c r="I11" s="40"/>
      <c r="J11" s="39"/>
      <c r="K11" s="39"/>
      <c r="L11" s="41"/>
      <c r="M11" s="66"/>
      <c r="N11" s="40"/>
      <c r="O11" s="49"/>
      <c r="P11" s="40"/>
      <c r="Q11" s="35"/>
      <c r="R11" s="63"/>
      <c r="S11" s="63"/>
      <c r="T11" s="40"/>
      <c r="U11" s="52"/>
      <c r="V11" s="41"/>
      <c r="W11" s="298"/>
      <c r="X11" s="38"/>
      <c r="Y11" s="40"/>
      <c r="Z11" s="63"/>
      <c r="AA11" s="41"/>
      <c r="AB11" s="66"/>
      <c r="AC11" s="40"/>
      <c r="AD11" s="990"/>
      <c r="AE11" s="991"/>
      <c r="AF11" s="40"/>
      <c r="AG11" s="35"/>
      <c r="AH11" s="39"/>
      <c r="AI11" s="41"/>
      <c r="AJ11" s="118"/>
      <c r="AK11" s="40"/>
      <c r="AL11" s="176"/>
      <c r="AM11" s="38"/>
    </row>
    <row r="12" spans="2:39" s="34" customFormat="1" ht="19.5" customHeight="1" thickBot="1">
      <c r="B12" s="35"/>
      <c r="C12" s="63"/>
      <c r="D12" s="40"/>
      <c r="E12" s="52"/>
      <c r="F12" s="46"/>
      <c r="G12" s="63"/>
      <c r="H12" s="62"/>
      <c r="I12" s="40"/>
      <c r="J12" s="39"/>
      <c r="K12" s="39"/>
      <c r="L12" s="41"/>
      <c r="M12" s="66"/>
      <c r="N12" s="40"/>
      <c r="O12" s="49"/>
      <c r="P12" s="40"/>
      <c r="Q12" s="35"/>
      <c r="R12" s="63"/>
      <c r="S12" s="63"/>
      <c r="T12" s="40"/>
      <c r="U12" s="52"/>
      <c r="V12" s="41"/>
      <c r="W12" s="298"/>
      <c r="X12" s="38"/>
      <c r="Y12" s="40"/>
      <c r="Z12" s="63"/>
      <c r="AA12" s="41"/>
      <c r="AB12" s="66"/>
      <c r="AC12" s="40"/>
      <c r="AD12" s="990"/>
      <c r="AE12" s="991"/>
      <c r="AF12" s="40"/>
      <c r="AG12" s="35"/>
      <c r="AH12" s="39"/>
      <c r="AI12" s="41"/>
      <c r="AJ12" s="118"/>
      <c r="AK12" s="40"/>
      <c r="AL12" s="176"/>
      <c r="AM12" s="38"/>
    </row>
    <row r="13" spans="2:39" s="34" customFormat="1" ht="19.5" customHeight="1" thickBot="1">
      <c r="B13" s="1035" t="s">
        <v>83</v>
      </c>
      <c r="C13" s="1036"/>
      <c r="D13" s="1036"/>
      <c r="E13" s="1036"/>
      <c r="F13" s="1036"/>
      <c r="G13" s="1036"/>
      <c r="H13" s="1037"/>
      <c r="I13" s="40"/>
      <c r="J13" s="39"/>
      <c r="K13" s="39"/>
      <c r="L13" s="41"/>
      <c r="M13" s="66"/>
      <c r="N13" s="40"/>
      <c r="O13" s="49"/>
      <c r="P13" s="40"/>
      <c r="Q13" s="35"/>
      <c r="R13" s="63"/>
      <c r="S13" s="63"/>
      <c r="T13" s="40"/>
      <c r="U13" s="52"/>
      <c r="V13" s="41"/>
      <c r="W13" s="298"/>
      <c r="X13" s="38"/>
      <c r="Y13" s="40"/>
      <c r="Z13" s="63"/>
      <c r="AA13" s="41"/>
      <c r="AB13" s="66"/>
      <c r="AC13" s="40"/>
      <c r="AD13" s="990"/>
      <c r="AE13" s="991"/>
      <c r="AF13" s="40"/>
      <c r="AG13" s="35"/>
      <c r="AH13" s="39"/>
      <c r="AI13" s="41"/>
      <c r="AJ13" s="118"/>
      <c r="AK13" s="40"/>
      <c r="AL13" s="176"/>
      <c r="AM13" s="38"/>
    </row>
    <row r="14" spans="2:39" s="34" customFormat="1" ht="19.5" customHeight="1">
      <c r="B14" s="111"/>
      <c r="C14" s="39" t="s">
        <v>84</v>
      </c>
      <c r="D14" s="80"/>
      <c r="E14" s="88">
        <v>350</v>
      </c>
      <c r="F14" s="148"/>
      <c r="G14" s="149"/>
      <c r="H14" s="150"/>
      <c r="I14" s="40"/>
      <c r="J14" s="39"/>
      <c r="K14" s="39"/>
      <c r="L14" s="41"/>
      <c r="M14" s="66"/>
      <c r="N14" s="40"/>
      <c r="O14" s="49"/>
      <c r="P14" s="40"/>
      <c r="Q14" s="35"/>
      <c r="R14" s="63"/>
      <c r="S14" s="63"/>
      <c r="T14" s="40"/>
      <c r="U14" s="52"/>
      <c r="V14" s="41"/>
      <c r="W14" s="298"/>
      <c r="X14" s="38"/>
      <c r="Y14" s="40"/>
      <c r="Z14" s="63"/>
      <c r="AA14" s="41"/>
      <c r="AB14" s="66"/>
      <c r="AC14" s="40"/>
      <c r="AD14" s="990"/>
      <c r="AE14" s="991"/>
      <c r="AF14" s="40"/>
      <c r="AG14" s="35"/>
      <c r="AH14" s="39"/>
      <c r="AI14" s="41"/>
      <c r="AJ14" s="118"/>
      <c r="AK14" s="40"/>
      <c r="AL14" s="176"/>
      <c r="AM14" s="38"/>
    </row>
    <row r="15" spans="2:39" s="34" customFormat="1" ht="19.5" customHeight="1">
      <c r="B15" s="82"/>
      <c r="C15" s="39"/>
      <c r="D15" s="80"/>
      <c r="E15" s="88"/>
      <c r="F15" s="135"/>
      <c r="G15" s="121"/>
      <c r="H15" s="129"/>
      <c r="I15" s="40"/>
      <c r="J15" s="40"/>
      <c r="K15" s="51"/>
      <c r="L15" s="41"/>
      <c r="M15" s="141"/>
      <c r="N15" s="40"/>
      <c r="O15" s="133"/>
      <c r="P15" s="40"/>
      <c r="Q15" s="35"/>
      <c r="R15" s="44"/>
      <c r="S15" s="44"/>
      <c r="T15" s="40"/>
      <c r="U15" s="125"/>
      <c r="V15" s="41"/>
      <c r="W15" s="298"/>
      <c r="X15" s="38"/>
      <c r="Y15" s="40"/>
      <c r="Z15" s="44"/>
      <c r="AA15" s="41"/>
      <c r="AB15" s="42"/>
      <c r="AC15" s="40"/>
      <c r="AD15" s="990"/>
      <c r="AE15" s="991"/>
      <c r="AF15" s="40"/>
      <c r="AG15" s="35"/>
      <c r="AH15" s="37"/>
      <c r="AI15" s="41"/>
      <c r="AJ15" s="81"/>
      <c r="AK15" s="40"/>
      <c r="AL15" s="176"/>
      <c r="AM15" s="38"/>
    </row>
    <row r="16" spans="2:39" s="34" customFormat="1" ht="19.5" customHeight="1">
      <c r="B16" s="82"/>
      <c r="C16" s="98"/>
      <c r="D16" s="80"/>
      <c r="E16" s="88"/>
      <c r="F16" s="135"/>
      <c r="G16" s="121"/>
      <c r="H16" s="129"/>
      <c r="I16" s="80"/>
      <c r="J16" s="80"/>
      <c r="K16" s="121"/>
      <c r="L16" s="84"/>
      <c r="M16" s="142"/>
      <c r="N16" s="80"/>
      <c r="O16" s="134"/>
      <c r="P16" s="80"/>
      <c r="Q16" s="82"/>
      <c r="R16" s="83"/>
      <c r="S16" s="83"/>
      <c r="T16" s="80"/>
      <c r="U16" s="132"/>
      <c r="V16" s="84"/>
      <c r="W16" s="299"/>
      <c r="X16" s="86"/>
      <c r="Y16" s="80"/>
      <c r="Z16" s="83"/>
      <c r="AA16" s="84"/>
      <c r="AB16" s="143"/>
      <c r="AC16" s="80"/>
      <c r="AD16" s="990"/>
      <c r="AE16" s="991"/>
      <c r="AF16" s="80"/>
      <c r="AG16" s="82"/>
      <c r="AH16" s="79"/>
      <c r="AI16" s="84"/>
      <c r="AJ16" s="85"/>
      <c r="AK16" s="80"/>
      <c r="AL16" s="172"/>
      <c r="AM16" s="86"/>
    </row>
    <row r="17" spans="2:39" s="34" customFormat="1" ht="19.5" customHeight="1" thickBot="1">
      <c r="B17" s="82"/>
      <c r="C17" s="83"/>
      <c r="D17" s="80"/>
      <c r="E17" s="128"/>
      <c r="F17" s="135"/>
      <c r="G17" s="121"/>
      <c r="H17" s="129"/>
      <c r="I17" s="80"/>
      <c r="J17" s="80"/>
      <c r="K17" s="121"/>
      <c r="L17" s="84"/>
      <c r="M17" s="142"/>
      <c r="N17" s="80"/>
      <c r="O17" s="134"/>
      <c r="P17" s="80"/>
      <c r="Q17" s="82"/>
      <c r="R17" s="83"/>
      <c r="S17" s="83"/>
      <c r="T17" s="80"/>
      <c r="U17" s="132"/>
      <c r="V17" s="84"/>
      <c r="W17" s="299"/>
      <c r="X17" s="86"/>
      <c r="Y17" s="80"/>
      <c r="Z17" s="83"/>
      <c r="AA17" s="84"/>
      <c r="AB17" s="143"/>
      <c r="AC17" s="80"/>
      <c r="AD17" s="300"/>
      <c r="AE17" s="136"/>
      <c r="AF17" s="80"/>
      <c r="AG17" s="82"/>
      <c r="AH17" s="89"/>
      <c r="AI17" s="84"/>
      <c r="AJ17" s="85"/>
      <c r="AK17" s="80"/>
      <c r="AL17" s="172"/>
      <c r="AM17" s="86"/>
    </row>
    <row r="18" spans="2:39" s="34" customFormat="1" ht="19.5" customHeight="1" thickBot="1">
      <c r="B18" s="1004" t="s">
        <v>3</v>
      </c>
      <c r="C18" s="1003"/>
      <c r="D18" s="1044"/>
      <c r="E18" s="72">
        <f>SUM(E8:E15)</f>
        <v>1300</v>
      </c>
      <c r="F18" s="91"/>
      <c r="G18" s="71">
        <f>SUM(G8+G14)</f>
        <v>0</v>
      </c>
      <c r="H18" s="117"/>
      <c r="I18" s="1003"/>
      <c r="J18" s="1003"/>
      <c r="K18" s="1003"/>
      <c r="L18" s="1044"/>
      <c r="M18" s="70"/>
      <c r="N18" s="110"/>
      <c r="O18" s="93"/>
      <c r="P18" s="110"/>
      <c r="Q18" s="1004" t="s">
        <v>3</v>
      </c>
      <c r="R18" s="1003"/>
      <c r="S18" s="1003"/>
      <c r="T18" s="1044"/>
      <c r="U18" s="72">
        <f>SUM(U8:U15)</f>
        <v>3400</v>
      </c>
      <c r="V18" s="108"/>
      <c r="W18" s="71">
        <f>SUM(W8:W17)</f>
        <v>0</v>
      </c>
      <c r="X18" s="109"/>
      <c r="Y18" s="1003" t="s">
        <v>3</v>
      </c>
      <c r="Z18" s="1003"/>
      <c r="AA18" s="1044"/>
      <c r="AB18" s="70">
        <f>SUM(AB8:AB15)</f>
        <v>4700</v>
      </c>
      <c r="AC18" s="110"/>
      <c r="AD18" s="1001">
        <f>SUM(AD8:AE17)</f>
        <v>0</v>
      </c>
      <c r="AE18" s="1002"/>
      <c r="AF18" s="110"/>
      <c r="AG18" s="1004" t="s">
        <v>3</v>
      </c>
      <c r="AH18" s="1003"/>
      <c r="AI18" s="1044"/>
      <c r="AJ18" s="70">
        <f>SUM(AJ8:AJ15)</f>
        <v>4150</v>
      </c>
      <c r="AK18" s="110"/>
      <c r="AL18" s="303"/>
      <c r="AM18" s="109"/>
    </row>
    <row r="19" spans="2:39" s="34" customFormat="1" ht="19.5" customHeight="1" thickBot="1">
      <c r="B19" s="111"/>
      <c r="C19" s="1045" t="s">
        <v>85</v>
      </c>
      <c r="D19" s="1045"/>
      <c r="E19" s="1045"/>
      <c r="F19" s="26"/>
      <c r="G19" s="1046" t="s">
        <v>55</v>
      </c>
      <c r="H19" s="1046"/>
      <c r="I19" s="43"/>
      <c r="J19" s="43"/>
      <c r="K19" s="1048">
        <f>AJ34</f>
        <v>14600</v>
      </c>
      <c r="L19" s="1048"/>
      <c r="M19" s="1051" t="s">
        <v>2</v>
      </c>
      <c r="N19" s="43"/>
      <c r="O19" s="15"/>
      <c r="P19" s="43"/>
      <c r="Q19" s="43"/>
      <c r="R19" s="15"/>
      <c r="S19" s="15"/>
      <c r="T19" s="43"/>
      <c r="U19" s="15"/>
      <c r="V19" s="43"/>
      <c r="W19" s="15"/>
      <c r="X19" s="43"/>
      <c r="Y19" s="43"/>
      <c r="Z19" s="8"/>
      <c r="AA19" s="43"/>
      <c r="AB19" s="103"/>
      <c r="AC19" s="43"/>
      <c r="AD19" s="43"/>
      <c r="AE19" s="68"/>
      <c r="AF19" s="43"/>
      <c r="AG19" s="1053" t="s">
        <v>4</v>
      </c>
      <c r="AH19" s="1054"/>
      <c r="AI19" s="1055"/>
      <c r="AJ19" s="144">
        <f>E18+U18+AB18+AJ18</f>
        <v>13550</v>
      </c>
      <c r="AK19" s="145"/>
      <c r="AL19" s="178">
        <f>SUM(G18+W18+AD18+AL18)</f>
        <v>0</v>
      </c>
      <c r="AM19" s="146"/>
    </row>
    <row r="20" spans="2:39" ht="15.75" customHeight="1" thickBot="1">
      <c r="B20" s="24"/>
      <c r="C20" s="1045"/>
      <c r="D20" s="1045"/>
      <c r="E20" s="1045"/>
      <c r="F20" s="26"/>
      <c r="G20" s="1047"/>
      <c r="H20" s="1047"/>
      <c r="I20" s="15"/>
      <c r="J20" s="15"/>
      <c r="K20" s="1049"/>
      <c r="L20" s="1050"/>
      <c r="M20" s="1052"/>
      <c r="N20" s="15"/>
      <c r="O20" s="53"/>
      <c r="P20" s="15"/>
      <c r="Q20" s="15"/>
      <c r="R20" s="8"/>
      <c r="S20" s="8"/>
      <c r="T20" s="15"/>
      <c r="U20" s="104"/>
      <c r="V20" s="15"/>
      <c r="W20" s="53"/>
      <c r="X20" s="15"/>
      <c r="Y20" s="15"/>
      <c r="Z20" s="8"/>
      <c r="AA20" s="15"/>
      <c r="AB20" s="104"/>
      <c r="AC20" s="15"/>
      <c r="AD20" s="15"/>
      <c r="AE20" s="53"/>
      <c r="AF20" s="15"/>
      <c r="AG20" s="15"/>
      <c r="AH20" s="8"/>
      <c r="AI20" s="15"/>
      <c r="AJ20" s="104"/>
      <c r="AK20" s="15"/>
      <c r="AL20" s="53"/>
      <c r="AM20" s="28"/>
    </row>
    <row r="21" spans="2:39" ht="19.5" customHeight="1">
      <c r="B21" s="54"/>
      <c r="C21" s="59"/>
      <c r="D21" s="59"/>
      <c r="E21" s="95"/>
      <c r="F21" s="56"/>
      <c r="G21" s="59"/>
      <c r="H21" s="58"/>
      <c r="I21" s="10"/>
      <c r="J21" s="1039" t="s">
        <v>86</v>
      </c>
      <c r="K21" s="1039"/>
      <c r="L21" s="63"/>
      <c r="M21" s="296">
        <v>600</v>
      </c>
      <c r="N21" s="12"/>
      <c r="O21" s="293"/>
      <c r="P21" s="140"/>
      <c r="Q21" s="112"/>
      <c r="R21" s="1039" t="s">
        <v>87</v>
      </c>
      <c r="S21" s="1039"/>
      <c r="T21" s="14"/>
      <c r="U21" s="310">
        <v>1600</v>
      </c>
      <c r="V21" s="113"/>
      <c r="W21" s="175"/>
      <c r="X21" s="114"/>
      <c r="Y21" s="113"/>
      <c r="Z21" s="32" t="s">
        <v>87</v>
      </c>
      <c r="AA21" s="317" t="s">
        <v>281</v>
      </c>
      <c r="AB21" s="311">
        <v>1400</v>
      </c>
      <c r="AC21" s="14"/>
      <c r="AD21" s="994"/>
      <c r="AE21" s="995"/>
      <c r="AF21" s="114"/>
      <c r="AG21" s="113"/>
      <c r="AH21" s="32" t="s">
        <v>104</v>
      </c>
      <c r="AI21" s="113"/>
      <c r="AJ21" s="311">
        <v>2300</v>
      </c>
      <c r="AK21" s="14"/>
      <c r="AL21" s="314"/>
      <c r="AM21" s="114"/>
    </row>
    <row r="22" spans="2:39" ht="19.5" customHeight="1">
      <c r="B22" s="60"/>
      <c r="C22" s="63"/>
      <c r="D22" s="63"/>
      <c r="E22" s="97"/>
      <c r="F22" s="61"/>
      <c r="G22" s="63"/>
      <c r="H22" s="62"/>
      <c r="I22" s="60"/>
      <c r="J22" s="1034"/>
      <c r="K22" s="1034"/>
      <c r="L22" s="63"/>
      <c r="M22" s="296"/>
      <c r="N22" s="61"/>
      <c r="O22" s="50"/>
      <c r="P22" s="63"/>
      <c r="Q22" s="60"/>
      <c r="R22" s="1034" t="s">
        <v>88</v>
      </c>
      <c r="S22" s="1034"/>
      <c r="U22" s="52">
        <v>150</v>
      </c>
      <c r="V22" s="63"/>
      <c r="W22" s="176"/>
      <c r="X22" s="62"/>
      <c r="Y22" s="63"/>
      <c r="Z22" s="39" t="s">
        <v>90</v>
      </c>
      <c r="AA22" s="63" t="s">
        <v>91</v>
      </c>
      <c r="AB22" s="48">
        <v>600</v>
      </c>
      <c r="AC22" s="61"/>
      <c r="AD22" s="992"/>
      <c r="AE22" s="993"/>
      <c r="AF22" s="62"/>
      <c r="AG22" s="63"/>
      <c r="AH22" s="39" t="s">
        <v>105</v>
      </c>
      <c r="AI22" s="63"/>
      <c r="AJ22" s="48">
        <v>2950</v>
      </c>
      <c r="AK22" s="61"/>
      <c r="AL22" s="298"/>
      <c r="AM22" s="62"/>
    </row>
    <row r="23" spans="2:39" ht="19.5" customHeight="1">
      <c r="B23" s="24"/>
      <c r="C23" s="15"/>
      <c r="D23" s="15"/>
      <c r="E23" s="105"/>
      <c r="F23" s="67"/>
      <c r="G23" s="15"/>
      <c r="H23" s="28"/>
      <c r="I23" s="60"/>
      <c r="J23" s="1034"/>
      <c r="K23" s="1034"/>
      <c r="L23" s="77"/>
      <c r="M23" s="147"/>
      <c r="N23" s="61"/>
      <c r="O23" s="50"/>
      <c r="P23" s="63"/>
      <c r="Q23" s="60"/>
      <c r="R23" s="1034" t="s">
        <v>105</v>
      </c>
      <c r="S23" s="1034"/>
      <c r="T23" s="61"/>
      <c r="U23" s="118">
        <v>850</v>
      </c>
      <c r="V23" s="63"/>
      <c r="W23" s="176"/>
      <c r="X23" s="62"/>
      <c r="Y23" s="63"/>
      <c r="Z23" s="39" t="s">
        <v>106</v>
      </c>
      <c r="AA23" s="63"/>
      <c r="AB23" s="48">
        <v>1100</v>
      </c>
      <c r="AC23" s="61"/>
      <c r="AD23" s="992"/>
      <c r="AE23" s="993"/>
      <c r="AF23" s="62"/>
      <c r="AG23" s="63"/>
      <c r="AH23" s="39" t="s">
        <v>89</v>
      </c>
      <c r="AI23" s="63"/>
      <c r="AJ23" s="48">
        <v>1100</v>
      </c>
      <c r="AK23" s="61"/>
      <c r="AL23" s="298"/>
      <c r="AM23" s="62"/>
    </row>
    <row r="24" spans="2:39" ht="19.5" customHeight="1">
      <c r="B24" s="76"/>
      <c r="C24" s="77"/>
      <c r="D24" s="77"/>
      <c r="E24" s="101"/>
      <c r="F24" s="99"/>
      <c r="G24" s="77"/>
      <c r="H24" s="78"/>
      <c r="I24" s="60"/>
      <c r="J24" s="1034"/>
      <c r="K24" s="1034"/>
      <c r="L24" s="77"/>
      <c r="M24" s="147"/>
      <c r="N24" s="61"/>
      <c r="O24" s="50"/>
      <c r="P24" s="63"/>
      <c r="Q24" s="60"/>
      <c r="R24" s="1034" t="s">
        <v>89</v>
      </c>
      <c r="S24" s="1034"/>
      <c r="T24" s="61"/>
      <c r="U24" s="118">
        <v>850</v>
      </c>
      <c r="V24" s="63"/>
      <c r="W24" s="176"/>
      <c r="X24" s="62"/>
      <c r="Y24" s="63"/>
      <c r="Z24" s="39" t="s">
        <v>107</v>
      </c>
      <c r="AA24" s="63"/>
      <c r="AB24" s="48">
        <v>450</v>
      </c>
      <c r="AC24" s="61"/>
      <c r="AD24" s="992"/>
      <c r="AE24" s="993"/>
      <c r="AF24" s="62"/>
      <c r="AG24" s="63"/>
      <c r="AH24" s="39"/>
      <c r="AI24" s="63"/>
      <c r="AJ24" s="48"/>
      <c r="AK24" s="61"/>
      <c r="AL24" s="298"/>
      <c r="AM24" s="62"/>
    </row>
    <row r="25" spans="2:39" ht="19.5" customHeight="1" thickBot="1">
      <c r="B25" s="76"/>
      <c r="C25" s="77"/>
      <c r="D25" s="77"/>
      <c r="E25" s="101"/>
      <c r="F25" s="99"/>
      <c r="G25" s="77"/>
      <c r="H25" s="78"/>
      <c r="I25" s="76"/>
      <c r="J25" s="1034"/>
      <c r="K25" s="1034"/>
      <c r="L25" s="77"/>
      <c r="M25" s="147"/>
      <c r="N25" s="99"/>
      <c r="O25" s="100"/>
      <c r="P25" s="77"/>
      <c r="Q25" s="60"/>
      <c r="R25" s="65"/>
      <c r="S25" s="65"/>
      <c r="T25" s="61"/>
      <c r="U25" s="118"/>
      <c r="V25" s="63"/>
      <c r="W25" s="176"/>
      <c r="X25" s="62"/>
      <c r="Y25" s="63"/>
      <c r="AB25" s="97"/>
      <c r="AC25" s="61"/>
      <c r="AD25" s="992"/>
      <c r="AE25" s="993"/>
      <c r="AF25" s="62"/>
      <c r="AG25" s="63"/>
      <c r="AH25" s="65"/>
      <c r="AI25" s="63"/>
      <c r="AJ25" s="48"/>
      <c r="AK25" s="61"/>
      <c r="AL25" s="298"/>
      <c r="AM25" s="62"/>
    </row>
    <row r="26" spans="2:39" ht="19.5" customHeight="1" thickBot="1">
      <c r="B26" s="1035" t="s">
        <v>83</v>
      </c>
      <c r="C26" s="1036"/>
      <c r="D26" s="1036"/>
      <c r="E26" s="1036"/>
      <c r="F26" s="1036"/>
      <c r="G26" s="1036"/>
      <c r="H26" s="1037"/>
      <c r="I26" s="76"/>
      <c r="J26" s="1034"/>
      <c r="K26" s="1034"/>
      <c r="L26" s="77"/>
      <c r="M26" s="147"/>
      <c r="N26" s="99"/>
      <c r="O26" s="100"/>
      <c r="P26" s="77"/>
      <c r="Q26" s="60"/>
      <c r="R26" s="44"/>
      <c r="S26" s="44"/>
      <c r="T26" s="61"/>
      <c r="U26" s="42"/>
      <c r="V26" s="63"/>
      <c r="W26" s="176"/>
      <c r="X26" s="62"/>
      <c r="Y26" s="63"/>
      <c r="Z26" s="44"/>
      <c r="AA26" s="63"/>
      <c r="AB26" s="125"/>
      <c r="AC26" s="61"/>
      <c r="AD26" s="992"/>
      <c r="AE26" s="993"/>
      <c r="AF26" s="62"/>
      <c r="AG26" s="63"/>
      <c r="AH26" s="44"/>
      <c r="AI26" s="63"/>
      <c r="AJ26" s="125"/>
      <c r="AK26" s="61"/>
      <c r="AL26" s="298"/>
      <c r="AM26" s="62"/>
    </row>
    <row r="27" spans="2:39" s="15" customFormat="1" ht="19.5" customHeight="1">
      <c r="B27" s="122"/>
      <c r="C27" s="64" t="s">
        <v>106</v>
      </c>
      <c r="E27" s="304">
        <v>400</v>
      </c>
      <c r="F27" s="22"/>
      <c r="G27" s="306"/>
      <c r="H27" s="23"/>
      <c r="I27" s="76"/>
      <c r="J27" s="1034"/>
      <c r="K27" s="1034"/>
      <c r="L27" s="77"/>
      <c r="M27" s="147"/>
      <c r="N27" s="99"/>
      <c r="O27" s="100"/>
      <c r="P27" s="77"/>
      <c r="Q27" s="60"/>
      <c r="R27" s="44"/>
      <c r="S27" s="44"/>
      <c r="T27" s="61"/>
      <c r="U27" s="42"/>
      <c r="V27" s="63"/>
      <c r="W27" s="176"/>
      <c r="X27" s="62"/>
      <c r="Y27" s="63"/>
      <c r="Z27" s="44"/>
      <c r="AA27" s="63"/>
      <c r="AB27" s="125"/>
      <c r="AC27" s="61"/>
      <c r="AD27" s="992"/>
      <c r="AE27" s="993"/>
      <c r="AF27" s="62"/>
      <c r="AG27" s="63"/>
      <c r="AH27" s="44"/>
      <c r="AI27" s="63"/>
      <c r="AJ27" s="125"/>
      <c r="AK27" s="61"/>
      <c r="AL27" s="298"/>
      <c r="AM27" s="62"/>
    </row>
    <row r="28" spans="2:39" s="126" customFormat="1" ht="19.5" customHeight="1">
      <c r="B28" s="60"/>
      <c r="C28" s="39" t="s">
        <v>107</v>
      </c>
      <c r="D28" s="63"/>
      <c r="E28" s="52">
        <v>250</v>
      </c>
      <c r="F28" s="61"/>
      <c r="G28" s="47"/>
      <c r="H28" s="62"/>
      <c r="I28" s="76"/>
      <c r="J28" s="1034"/>
      <c r="K28" s="1034"/>
      <c r="L28" s="77"/>
      <c r="M28" s="147"/>
      <c r="N28" s="99"/>
      <c r="O28" s="100"/>
      <c r="P28" s="77"/>
      <c r="Q28" s="123"/>
      <c r="R28" s="65"/>
      <c r="S28" s="65"/>
      <c r="T28" s="45"/>
      <c r="U28" s="81"/>
      <c r="V28" s="44"/>
      <c r="W28" s="176"/>
      <c r="X28" s="124"/>
      <c r="Y28" s="44"/>
      <c r="Z28" s="65"/>
      <c r="AA28" s="44"/>
      <c r="AB28" s="48"/>
      <c r="AC28" s="45"/>
      <c r="AD28" s="992"/>
      <c r="AE28" s="993"/>
      <c r="AF28" s="124"/>
      <c r="AG28" s="44"/>
      <c r="AH28" s="65"/>
      <c r="AI28" s="44"/>
      <c r="AJ28" s="48"/>
      <c r="AK28" s="45"/>
      <c r="AL28" s="298"/>
      <c r="AM28" s="124"/>
    </row>
    <row r="29" spans="2:39" s="126" customFormat="1" ht="19.5" customHeight="1">
      <c r="B29" s="24"/>
      <c r="E29" s="318"/>
      <c r="F29" s="67"/>
      <c r="G29" s="307"/>
      <c r="H29" s="28"/>
      <c r="I29" s="127"/>
      <c r="J29" s="1056"/>
      <c r="K29" s="1056"/>
      <c r="L29" s="83"/>
      <c r="M29" s="88"/>
      <c r="N29" s="130"/>
      <c r="O29" s="87"/>
      <c r="P29" s="131"/>
      <c r="Q29" s="127"/>
      <c r="R29" s="90"/>
      <c r="S29" s="90"/>
      <c r="T29" s="130"/>
      <c r="U29" s="85"/>
      <c r="V29" s="83"/>
      <c r="W29" s="172"/>
      <c r="X29" s="131"/>
      <c r="Y29" s="83"/>
      <c r="Z29" s="90"/>
      <c r="AA29" s="83"/>
      <c r="AB29" s="88"/>
      <c r="AC29" s="130"/>
      <c r="AD29" s="992"/>
      <c r="AE29" s="993"/>
      <c r="AF29" s="131"/>
      <c r="AG29" s="83"/>
      <c r="AH29" s="90"/>
      <c r="AI29" s="83"/>
      <c r="AJ29" s="88"/>
      <c r="AK29" s="130"/>
      <c r="AL29" s="299"/>
      <c r="AM29" s="131"/>
    </row>
    <row r="30" spans="2:39" s="126" customFormat="1" ht="19.5" customHeight="1">
      <c r="B30" s="60"/>
      <c r="C30" s="44"/>
      <c r="D30" s="45"/>
      <c r="E30" s="318"/>
      <c r="F30" s="61"/>
      <c r="G30" s="47"/>
      <c r="H30" s="62"/>
      <c r="I30" s="123"/>
      <c r="J30" s="98"/>
      <c r="K30" s="98"/>
      <c r="L30" s="83"/>
      <c r="M30" s="88"/>
      <c r="N30" s="130"/>
      <c r="O30" s="87"/>
      <c r="P30" s="131"/>
      <c r="Q30" s="127"/>
      <c r="R30" s="90"/>
      <c r="S30" s="90"/>
      <c r="T30" s="130"/>
      <c r="U30" s="85"/>
      <c r="V30" s="83"/>
      <c r="W30" s="172"/>
      <c r="X30" s="131"/>
      <c r="Y30" s="83"/>
      <c r="Z30" s="90"/>
      <c r="AA30" s="83"/>
      <c r="AB30" s="88"/>
      <c r="AC30" s="130"/>
      <c r="AD30" s="992"/>
      <c r="AE30" s="993"/>
      <c r="AF30" s="131"/>
      <c r="AG30" s="83"/>
      <c r="AH30" s="90"/>
      <c r="AI30" s="83"/>
      <c r="AJ30" s="88"/>
      <c r="AK30" s="130"/>
      <c r="AL30" s="299"/>
      <c r="AM30" s="131"/>
    </row>
    <row r="31" spans="2:39" s="126" customFormat="1" ht="19.5" customHeight="1">
      <c r="B31" s="60"/>
      <c r="C31" s="63"/>
      <c r="D31" s="63"/>
      <c r="E31" s="52"/>
      <c r="F31" s="61"/>
      <c r="G31" s="47"/>
      <c r="H31" s="62"/>
      <c r="I31" s="123"/>
      <c r="J31" s="39"/>
      <c r="K31" s="39"/>
      <c r="L31" s="83"/>
      <c r="M31" s="88"/>
      <c r="N31" s="130"/>
      <c r="O31" s="87"/>
      <c r="P31" s="131"/>
      <c r="Q31" s="127"/>
      <c r="R31" s="90"/>
      <c r="S31" s="90"/>
      <c r="T31" s="130"/>
      <c r="U31" s="85"/>
      <c r="V31" s="83"/>
      <c r="W31" s="172"/>
      <c r="X31" s="131"/>
      <c r="Y31" s="83"/>
      <c r="Z31" s="90"/>
      <c r="AA31" s="83"/>
      <c r="AB31" s="88"/>
      <c r="AC31" s="130"/>
      <c r="AD31" s="992"/>
      <c r="AE31" s="993"/>
      <c r="AF31" s="131"/>
      <c r="AG31" s="83"/>
      <c r="AH31" s="90"/>
      <c r="AI31" s="83"/>
      <c r="AJ31" s="88"/>
      <c r="AK31" s="130"/>
      <c r="AL31" s="299"/>
      <c r="AM31" s="131"/>
    </row>
    <row r="32" spans="2:39" ht="19.5" customHeight="1" thickBot="1">
      <c r="B32" s="76"/>
      <c r="C32" s="77"/>
      <c r="D32" s="99"/>
      <c r="E32" s="305"/>
      <c r="F32" s="77"/>
      <c r="G32" s="300"/>
      <c r="H32" s="78"/>
      <c r="I32" s="76"/>
      <c r="J32" s="77"/>
      <c r="K32" s="77"/>
      <c r="L32" s="77"/>
      <c r="M32" s="309"/>
      <c r="N32" s="99"/>
      <c r="O32" s="308"/>
      <c r="P32" s="78"/>
      <c r="Q32" s="76"/>
      <c r="R32" s="77"/>
      <c r="S32" s="77"/>
      <c r="T32" s="99"/>
      <c r="U32" s="305"/>
      <c r="V32" s="77"/>
      <c r="W32" s="313"/>
      <c r="X32" s="78"/>
      <c r="Y32" s="77"/>
      <c r="Z32" s="90"/>
      <c r="AA32" s="77"/>
      <c r="AB32" s="147"/>
      <c r="AC32" s="99"/>
      <c r="AD32" s="1057"/>
      <c r="AE32" s="1058"/>
      <c r="AF32" s="78"/>
      <c r="AG32" s="77"/>
      <c r="AH32" s="90"/>
      <c r="AI32" s="77"/>
      <c r="AJ32" s="147"/>
      <c r="AK32" s="99"/>
      <c r="AL32" s="299"/>
      <c r="AM32" s="78"/>
    </row>
    <row r="33" spans="2:39" ht="19.5" customHeight="1" thickBot="1">
      <c r="B33" s="1004" t="s">
        <v>3</v>
      </c>
      <c r="C33" s="1003"/>
      <c r="D33" s="1044"/>
      <c r="E33" s="72">
        <f>SUM(E27:E32)</f>
        <v>650</v>
      </c>
      <c r="F33" s="91"/>
      <c r="G33" s="71">
        <f>SUM(G27:G32)</f>
        <v>0</v>
      </c>
      <c r="H33" s="92"/>
      <c r="I33" s="1004" t="s">
        <v>3</v>
      </c>
      <c r="J33" s="1003"/>
      <c r="K33" s="1003"/>
      <c r="L33" s="1044"/>
      <c r="M33" s="70">
        <f>SUM(M21:M32)</f>
        <v>600</v>
      </c>
      <c r="N33" s="110"/>
      <c r="O33" s="93">
        <f>SUM(O21:O32)</f>
        <v>0</v>
      </c>
      <c r="P33" s="109"/>
      <c r="Q33" s="1004" t="s">
        <v>3</v>
      </c>
      <c r="R33" s="1003"/>
      <c r="S33" s="1003"/>
      <c r="T33" s="1044"/>
      <c r="U33" s="72">
        <f>SUM(U21:U32)</f>
        <v>3450</v>
      </c>
      <c r="V33" s="108"/>
      <c r="W33" s="312">
        <f>SUM(W21:W32)</f>
        <v>0</v>
      </c>
      <c r="X33" s="109"/>
      <c r="Y33" s="1003" t="s">
        <v>3</v>
      </c>
      <c r="Z33" s="1003"/>
      <c r="AA33" s="1044"/>
      <c r="AB33" s="70">
        <f>SUM(AB21:AB32)</f>
        <v>3550</v>
      </c>
      <c r="AC33" s="110"/>
      <c r="AD33" s="1001">
        <f>SUM(AD21:AE32)</f>
        <v>0</v>
      </c>
      <c r="AE33" s="1002"/>
      <c r="AF33" s="110"/>
      <c r="AG33" s="1004" t="s">
        <v>3</v>
      </c>
      <c r="AH33" s="1003"/>
      <c r="AI33" s="1044"/>
      <c r="AJ33" s="70">
        <f>SUM(AJ21:AJ32)</f>
        <v>6350</v>
      </c>
      <c r="AK33" s="110"/>
      <c r="AL33" s="303">
        <f>SUM(AL21:AL32)</f>
        <v>0</v>
      </c>
      <c r="AM33" s="109"/>
    </row>
    <row r="34" spans="3:39" ht="19.5" customHeight="1" thickBot="1">
      <c r="C34" s="15"/>
      <c r="E34" s="15"/>
      <c r="F34" s="15"/>
      <c r="G34" s="15"/>
      <c r="H34" s="15"/>
      <c r="K34" s="15"/>
      <c r="M34" s="15"/>
      <c r="O34" s="15"/>
      <c r="R34" s="15"/>
      <c r="S34" s="15"/>
      <c r="U34" s="15"/>
      <c r="W34" s="15"/>
      <c r="Z34" s="8"/>
      <c r="AB34" s="69"/>
      <c r="AE34" s="68"/>
      <c r="AG34" s="1053" t="s">
        <v>4</v>
      </c>
      <c r="AH34" s="1054"/>
      <c r="AI34" s="1055"/>
      <c r="AJ34" s="102">
        <f>E33+M33+U33+AB33+AJ33</f>
        <v>14600</v>
      </c>
      <c r="AK34" s="73"/>
      <c r="AL34" s="312">
        <f>SUM(G33+O33+W33+AD33+AL33)</f>
        <v>0</v>
      </c>
      <c r="AM34" s="74"/>
    </row>
    <row r="35" spans="2:38" ht="19.5" customHeight="1">
      <c r="B35" s="75" t="s">
        <v>103</v>
      </c>
      <c r="Z35" s="19"/>
      <c r="AB35" s="119"/>
      <c r="AE35" s="119"/>
      <c r="AH35" s="151" t="s">
        <v>290</v>
      </c>
      <c r="AJ35" s="152"/>
      <c r="AL35" s="120"/>
    </row>
    <row r="36" ht="20.25" customHeight="1"/>
  </sheetData>
  <sheetProtection/>
  <mergeCells count="89"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2019-11-12T06:04:04Z</cp:lastPrinted>
  <dcterms:created xsi:type="dcterms:W3CDTF">1998-04-23T05:59:54Z</dcterms:created>
  <dcterms:modified xsi:type="dcterms:W3CDTF">2020-07-27T04:33:06Z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